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480" yWindow="90" windowWidth="21560" windowHeight="9180" tabRatio="693" firstSheet="1" activeTab="4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政府购买服务预算财政拨款明细表" sheetId="12" r:id="rId10"/>
    <sheet name="表十一、专项转移支付预算表" sheetId="10" r:id="rId11"/>
    <sheet name="Sheet1" sheetId="11" r:id="rId12"/>
  </sheets>
  <calcPr calcId="162913"/>
</workbook>
</file>

<file path=xl/calcChain.xml><?xml version="1.0" encoding="utf-8"?>
<calcChain xmlns="http://schemas.openxmlformats.org/spreadsheetml/2006/main">
  <c r="C10" i="5" l="1"/>
  <c r="C9" i="5"/>
  <c r="C8" i="5"/>
  <c r="E5" i="5" l="1"/>
  <c r="E7" i="5"/>
  <c r="E6" i="5" l="1"/>
  <c r="G15" i="10" l="1"/>
  <c r="B10" i="7" l="1"/>
  <c r="B7" i="7"/>
  <c r="D11" i="4" l="1"/>
  <c r="D6" i="4"/>
  <c r="D18" i="4"/>
  <c r="B6" i="4"/>
  <c r="B20" i="1"/>
  <c r="H78" i="9"/>
  <c r="H70" i="9"/>
  <c r="H40" i="9"/>
  <c r="H5" i="9"/>
  <c r="E5" i="6"/>
  <c r="E32" i="6"/>
  <c r="E33" i="6"/>
  <c r="E34" i="6"/>
  <c r="E35" i="6"/>
  <c r="E36" i="6"/>
  <c r="E37" i="6"/>
  <c r="E38" i="6"/>
  <c r="E19" i="6"/>
  <c r="E20" i="6"/>
  <c r="E21" i="6"/>
  <c r="E22" i="6"/>
  <c r="E23" i="6"/>
  <c r="E24" i="6"/>
  <c r="E25" i="6"/>
  <c r="E26" i="6"/>
  <c r="E27" i="6"/>
  <c r="E28" i="6"/>
  <c r="E29" i="6"/>
  <c r="E30" i="6"/>
  <c r="E6" i="6"/>
  <c r="E7" i="6"/>
  <c r="E8" i="6"/>
  <c r="E9" i="6"/>
  <c r="E10" i="6"/>
  <c r="E11" i="6"/>
  <c r="E12" i="6"/>
  <c r="E13" i="6"/>
  <c r="E14" i="6"/>
  <c r="E15" i="6"/>
  <c r="E16" i="6"/>
  <c r="E17" i="6"/>
  <c r="F31" i="6"/>
  <c r="F39" i="6" s="1"/>
  <c r="F5" i="6"/>
  <c r="G18" i="6"/>
  <c r="G39" i="6" s="1"/>
  <c r="F6" i="3"/>
  <c r="G6" i="3"/>
  <c r="H6" i="3"/>
  <c r="E6" i="3"/>
  <c r="D28" i="3"/>
  <c r="E28" i="3"/>
  <c r="F28" i="3"/>
  <c r="G28" i="3"/>
  <c r="H28" i="3"/>
  <c r="C7" i="3"/>
  <c r="C6" i="3" s="1"/>
  <c r="C8" i="3"/>
  <c r="E7" i="3"/>
  <c r="E5" i="3" s="1"/>
  <c r="F5" i="3"/>
  <c r="G5" i="3"/>
  <c r="H5" i="3"/>
  <c r="D5" i="3"/>
  <c r="D6" i="3"/>
  <c r="E7" i="2"/>
  <c r="E6" i="2" s="1"/>
  <c r="E30" i="2" s="1"/>
  <c r="E15" i="2"/>
  <c r="F30" i="2"/>
  <c r="G30" i="2"/>
  <c r="H30" i="2"/>
  <c r="I30" i="2"/>
  <c r="J30" i="2"/>
  <c r="K30" i="2"/>
  <c r="L30" i="2"/>
  <c r="M30" i="2"/>
  <c r="D30" i="2"/>
  <c r="C30" i="2"/>
  <c r="C7" i="2"/>
  <c r="C9" i="2"/>
  <c r="E8" i="2"/>
  <c r="D6" i="5"/>
  <c r="D5" i="5" s="1"/>
  <c r="D29" i="5" s="1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B18" i="4"/>
  <c r="D7" i="3"/>
  <c r="E20" i="2"/>
  <c r="C15" i="2"/>
  <c r="C17" i="2"/>
  <c r="C18" i="2"/>
  <c r="C19" i="2"/>
  <c r="C20" i="2"/>
  <c r="C21" i="2"/>
  <c r="C22" i="2"/>
  <c r="C23" i="2"/>
  <c r="C24" i="2"/>
  <c r="C25" i="2"/>
  <c r="C26" i="2"/>
  <c r="C27" i="2"/>
  <c r="C28" i="2"/>
  <c r="C16" i="2"/>
  <c r="C13" i="2"/>
  <c r="C14" i="2"/>
  <c r="C12" i="2"/>
  <c r="C10" i="2"/>
  <c r="C11" i="2"/>
  <c r="F6" i="2"/>
  <c r="G6" i="2"/>
  <c r="H6" i="2"/>
  <c r="I6" i="2"/>
  <c r="J6" i="2"/>
  <c r="K6" i="2"/>
  <c r="D6" i="2"/>
  <c r="K7" i="2"/>
  <c r="I7" i="2"/>
  <c r="H7" i="2"/>
  <c r="C8" i="2"/>
  <c r="C7" i="5" l="1"/>
  <c r="C5" i="5"/>
  <c r="C29" i="5" s="1"/>
  <c r="E31" i="6"/>
  <c r="E18" i="6"/>
  <c r="E39" i="6" s="1"/>
  <c r="E29" i="5"/>
  <c r="C6" i="5"/>
  <c r="C6" i="2"/>
  <c r="B5" i="1"/>
  <c r="D9" i="1"/>
  <c r="D20" i="1" l="1"/>
  <c r="D17" i="1"/>
  <c r="D12" i="1"/>
  <c r="C5" i="3"/>
  <c r="C28" i="3"/>
</calcChain>
</file>

<file path=xl/sharedStrings.xml><?xml version="1.0" encoding="utf-8"?>
<sst xmlns="http://schemas.openxmlformats.org/spreadsheetml/2006/main" count="927" uniqueCount="350">
  <si>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</si>
  <si>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</si>
  <si>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</si>
  <si>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</si>
  <si>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</si>
  <si>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</si>
  <si>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</si>
  <si>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</si>
  <si>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外交支出</t>
  </si>
  <si>
    <t>　财政专户资金</t>
  </si>
  <si>
    <t>国防支出</t>
  </si>
  <si>
    <t>　　教育收费收入</t>
  </si>
  <si>
    <t>公共安全支出</t>
  </si>
  <si>
    <t>　　其他财政专户收入</t>
  </si>
  <si>
    <t>教育支出</t>
  </si>
  <si>
    <t>　批准留用</t>
  </si>
  <si>
    <t>科学技术支出</t>
  </si>
  <si>
    <t>上级补助收入</t>
  </si>
  <si>
    <t>文化体育与传媒支出</t>
  </si>
  <si>
    <t>事业收入（不含事业单位预算外资金）</t>
  </si>
  <si>
    <t>社会保障和就业支出</t>
  </si>
  <si>
    <t>经营收入</t>
  </si>
  <si>
    <t>社会保险基金支出</t>
  </si>
  <si>
    <t>附属单位上缴收入</t>
  </si>
  <si>
    <t>医疗卫生与计划生育支出</t>
  </si>
  <si>
    <t>其他收入</t>
  </si>
  <si>
    <t>节能环保支出</t>
  </si>
  <si>
    <t>城乡社区支出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</si>
  <si>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</si>
  <si>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</si>
  <si>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</si>
  <si>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</si>
  <si>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</si>
  <si>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</si>
  <si>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</si>
  <si>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</si>
  <si>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…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</si>
  <si>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</si>
  <si>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</si>
  <si>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</si>
  <si>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</si>
  <si>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</si>
  <si>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</si>
  <si>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</si>
  <si>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</si>
  <si>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人大事务</t>
    <phoneticPr fontId="1" type="noConversion"/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</si>
  <si>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</si>
  <si>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</si>
  <si>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</si>
  <si>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</si>
  <si>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</si>
  <si>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</si>
  <si>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…</t>
    <phoneticPr fontId="1" type="noConversion"/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</si>
  <si>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</si>
  <si>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</si>
  <si>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</si>
  <si>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</si>
  <si>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</si>
  <si>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</si>
  <si>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</si>
  <si>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</si>
  <si>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</si>
  <si>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</si>
  <si>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</si>
  <si>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（二）外交支出</t>
    <phoneticPr fontId="1" type="noConversion"/>
  </si>
  <si>
    <t>（三）国防支出</t>
    <phoneticPr fontId="1" type="noConversion"/>
  </si>
  <si>
    <t>（一）一般公共服务支出</t>
    <phoneticPr fontId="1" type="noConversion"/>
  </si>
  <si>
    <t>（四）公共安全支出</t>
    <phoneticPr fontId="1" type="noConversion"/>
  </si>
  <si>
    <t>（五）教育支出</t>
    <phoneticPr fontId="1" type="noConversion"/>
  </si>
  <si>
    <t>（六）科学技术支出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</si>
  <si>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</si>
  <si>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</si>
  <si>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</si>
  <si>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</si>
  <si>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</si>
  <si>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</si>
  <si>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</si>
  <si>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</si>
  <si>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</si>
  <si>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</si>
  <si>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</si>
  <si>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</si>
  <si>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</si>
  <si>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</si>
  <si>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</si>
  <si>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</si>
  <si>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</si>
  <si>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</si>
  <si>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</si>
  <si>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工资福利支出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</si>
  <si>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</si>
  <si>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</si>
  <si>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</si>
  <si>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</si>
  <si>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</si>
  <si>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</si>
  <si>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</si>
  <si>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</si>
  <si>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</si>
  <si>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</si>
  <si>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</si>
  <si>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</si>
  <si>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</si>
  <si>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</si>
  <si>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</si>
  <si>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</si>
  <si>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</si>
  <si>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</si>
  <si>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</si>
  <si>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</si>
  <si>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</si>
  <si>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</si>
  <si>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</si>
  <si>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</si>
  <si>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</si>
  <si>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</si>
  <si>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</si>
  <si>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</si>
  <si>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</si>
  <si>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</si>
  <si>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</si>
  <si>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</si>
  <si>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</si>
  <si>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</si>
  <si>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</si>
  <si>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</si>
  <si>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</si>
  <si>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</si>
  <si>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2020年预算数</t>
    <phoneticPr fontId="1" type="noConversion"/>
  </si>
  <si>
    <t>2021年预算数</t>
    <phoneticPr fontId="1" type="noConversion"/>
  </si>
  <si>
    <t>表十：</t>
    <phoneticPr fontId="2" type="noConversion"/>
  </si>
  <si>
    <t>政府购买服务预算财政拨款明细表</t>
    <phoneticPr fontId="2" type="noConversion"/>
  </si>
  <si>
    <t>单位:元</t>
    <phoneticPr fontId="2" type="noConversion"/>
  </si>
  <si>
    <t>编码(代码)</t>
  </si>
  <si>
    <t>政府购买服务目录及项目名称</t>
  </si>
  <si>
    <t>支出功能分类科目</t>
  </si>
  <si>
    <t>预算批复数</t>
  </si>
  <si>
    <t>表十一：</t>
    <phoneticPr fontId="1" type="noConversion"/>
  </si>
  <si>
    <t>住房保障支出</t>
    <phoneticPr fontId="1" type="noConversion"/>
  </si>
  <si>
    <t>205</t>
  </si>
  <si>
    <t/>
  </si>
  <si>
    <t>20502</t>
  </si>
  <si>
    <t>普通教育</t>
  </si>
  <si>
    <t>2050204</t>
  </si>
  <si>
    <t xml:space="preserve">  高中教育</t>
  </si>
  <si>
    <t>2050299</t>
  </si>
  <si>
    <t xml:space="preserve">  其他普通教育支出</t>
  </si>
  <si>
    <t>20508</t>
  </si>
  <si>
    <t>进修及培训</t>
  </si>
  <si>
    <t>2050803</t>
  </si>
  <si>
    <t xml:space="preserve">  培训支出</t>
  </si>
  <si>
    <t>20509</t>
  </si>
  <si>
    <t>教育费附加安排的支出</t>
  </si>
  <si>
    <t>2050903</t>
  </si>
  <si>
    <t xml:space="preserve">  城市中小学校舍建设</t>
  </si>
  <si>
    <t>2050904</t>
  </si>
  <si>
    <t xml:space="preserve">  城市中小学教学设施</t>
  </si>
  <si>
    <t>208</t>
  </si>
  <si>
    <t>20805</t>
  </si>
  <si>
    <t>行政事业单位养老支出</t>
  </si>
  <si>
    <t>2080502</t>
  </si>
  <si>
    <t xml:space="preserve">  事业单位离退休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</si>
  <si>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</si>
  <si>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</si>
  <si>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</si>
  <si>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</si>
  <si>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210</t>
  </si>
  <si>
    <t>卫生健康支出</t>
  </si>
  <si>
    <t>21011</t>
  </si>
  <si>
    <t>行政事业单位医疗</t>
  </si>
  <si>
    <t>2101102</t>
  </si>
  <si>
    <t xml:space="preserve">  事业单位医疗</t>
  </si>
  <si>
    <t>2101199</t>
  </si>
  <si>
    <t xml:space="preserve">  其他行政事业单位医疗支出</t>
  </si>
  <si>
    <t>221</t>
  </si>
  <si>
    <t>住房保障支出</t>
  </si>
  <si>
    <t>22102</t>
  </si>
  <si>
    <t>住房改革支出</t>
  </si>
  <si>
    <t>2210201</t>
  </si>
  <si>
    <t xml:space="preserve">  住房公积金</t>
  </si>
  <si>
    <t>2210202</t>
  </si>
  <si>
    <t xml:space="preserve">  提租补贴</t>
  </si>
  <si>
    <t>2210203</t>
  </si>
  <si>
    <t xml:space="preserve">  购房补贴</t>
  </si>
  <si>
    <t xml:space="preserve">  （一）一般公共预算拨款</t>
  </si>
  <si>
    <t xml:space="preserve">  （二）政府性基金预算拨款</t>
  </si>
  <si>
    <t>（七）、社会保障和就业支出</t>
    <phoneticPr fontId="1" type="noConversion"/>
  </si>
  <si>
    <t>（八）、卫生健康支出</t>
    <phoneticPr fontId="1" type="noConversion"/>
  </si>
  <si>
    <t>（九）住房保障支出</t>
    <phoneticPr fontId="1" type="noConversion"/>
  </si>
  <si>
    <t xml:space="preserve">  普通教育</t>
  </si>
  <si>
    <t xml:space="preserve">    高中教育</t>
  </si>
  <si>
    <t>30101</t>
  </si>
  <si>
    <t>人员支出（在职统发）_基本工资</t>
  </si>
  <si>
    <t>30102</t>
  </si>
  <si>
    <t>人员支出（在职统发）_津贴补贴</t>
  </si>
  <si>
    <t>30107</t>
  </si>
  <si>
    <t>绩效工资</t>
  </si>
  <si>
    <t>人员支出（在职统发）_绩效工资</t>
  </si>
  <si>
    <t>30199</t>
  </si>
  <si>
    <t>其他工资福利支出</t>
  </si>
  <si>
    <t>人员支出（在职统发）_其他工资福利支出</t>
  </si>
  <si>
    <t>30112</t>
  </si>
  <si>
    <t>其他社会保障缴费</t>
  </si>
  <si>
    <t>人员支出（在职非统发）_其他社会保障缴费</t>
  </si>
  <si>
    <t>对个人和家庭补助支出（在职统发）_津贴补贴</t>
  </si>
  <si>
    <t>商品和服务支出</t>
  </si>
  <si>
    <t>30201</t>
  </si>
  <si>
    <t>办公费</t>
  </si>
  <si>
    <t>日常公用支出（在职人员）_办公费</t>
  </si>
  <si>
    <t>30205</t>
  </si>
  <si>
    <t>水费</t>
  </si>
  <si>
    <t>日常公用支出（在职人员）_水费</t>
  </si>
  <si>
    <t>30206</t>
  </si>
  <si>
    <t>电费</t>
  </si>
  <si>
    <t>日常公用支出（在职人员）_电费</t>
  </si>
  <si>
    <t>30207</t>
  </si>
  <si>
    <t>邮电费</t>
  </si>
  <si>
    <t>日常公用支出（在职人员）_邮电费</t>
  </si>
  <si>
    <t>30208</t>
  </si>
  <si>
    <t>取暖费</t>
  </si>
  <si>
    <t>日常公用支出（在职人员）_取暖费</t>
  </si>
  <si>
    <t>30213</t>
  </si>
  <si>
    <t>维修（护）费</t>
  </si>
  <si>
    <t>日常公用支出（在职人员）_维修（护）费</t>
  </si>
  <si>
    <t>30228</t>
  </si>
  <si>
    <t>工会经费</t>
  </si>
  <si>
    <t>日常公用支出（在职人员）_工会经费</t>
  </si>
  <si>
    <t>30229</t>
  </si>
  <si>
    <t>福利费</t>
  </si>
  <si>
    <t>日常公用支出（在职人员）_福利费</t>
  </si>
  <si>
    <t>30231</t>
  </si>
  <si>
    <t>公务用车运行维护费</t>
  </si>
  <si>
    <t>日常公用支出（在职人员）_公务用车运行维护费</t>
  </si>
  <si>
    <t>30299</t>
  </si>
  <si>
    <t>其他商品和服务支出</t>
  </si>
  <si>
    <t>日常公用支出（在职人员）_其他商品和服务支出</t>
  </si>
  <si>
    <t>30214</t>
  </si>
  <si>
    <t>租赁费</t>
  </si>
  <si>
    <t>教学用房房租1</t>
  </si>
  <si>
    <t>教学用房房租2</t>
  </si>
  <si>
    <t>助学金</t>
  </si>
  <si>
    <t>30308</t>
  </si>
  <si>
    <t>资助经费-义务教育免住宿费</t>
  </si>
  <si>
    <t>资助经费-义务教育免伙食费</t>
  </si>
  <si>
    <t>资助经费-义务教育免校服费</t>
  </si>
  <si>
    <t>资助经费-义务教育政府助学奖学金</t>
  </si>
  <si>
    <t>资本性支出（一）</t>
  </si>
  <si>
    <t>31003</t>
  </si>
  <si>
    <t>专用设备购置</t>
  </si>
  <si>
    <t>本校区技防经费</t>
  </si>
  <si>
    <t>初中校区技防经费</t>
  </si>
  <si>
    <t>资助经费-高中免住宿费</t>
  </si>
  <si>
    <t>资助经费-高中免伙食费</t>
  </si>
  <si>
    <t>资助经费-高中免校服费</t>
  </si>
  <si>
    <t>资助经费-高中政府助学奖学金</t>
  </si>
  <si>
    <t>少儿班、素质班特色培养经费</t>
  </si>
  <si>
    <t>区级教科书减免-教师用教科书经费</t>
  </si>
  <si>
    <t>义务教育住宿生经费</t>
  </si>
  <si>
    <t xml:space="preserve">  进修及培训</t>
  </si>
  <si>
    <t xml:space="preserve">    培训支出</t>
  </si>
  <si>
    <t>30216</t>
  </si>
  <si>
    <t>培训费</t>
  </si>
  <si>
    <t>日常公用支出（在职人员）_培训费</t>
  </si>
  <si>
    <t xml:space="preserve">  教育费附加安排的支出</t>
  </si>
  <si>
    <t xml:space="preserve">    城市中小学教学设施</t>
  </si>
  <si>
    <t>设备类-达标设备购置</t>
  </si>
  <si>
    <t>设备类-2021年新增-北京八中食堂厨房设备新增</t>
  </si>
  <si>
    <t xml:space="preserve">  行政事业单位养老支出</t>
  </si>
  <si>
    <t xml:space="preserve">    机关事业单位基本养老保险缴费支出</t>
  </si>
  <si>
    <t>30108</t>
  </si>
  <si>
    <t>机关事业单位基本养老保险缴费</t>
  </si>
  <si>
    <t>人员支出（在职非统发）_机关事业单位基本养老保险缴费</t>
  </si>
  <si>
    <t xml:space="preserve">    机关事业单位职业年金缴费支出</t>
  </si>
  <si>
    <t>30109</t>
  </si>
  <si>
    <t>职业年金缴费</t>
  </si>
  <si>
    <t>人员支出（在职非统发）_职业年金缴费</t>
  </si>
  <si>
    <t xml:space="preserve">    事业单位离退休</t>
  </si>
  <si>
    <t>离退休费</t>
  </si>
  <si>
    <t>30301</t>
  </si>
  <si>
    <t>离休费</t>
  </si>
  <si>
    <t>对个人和家庭补助支出（离休统发）_离休费</t>
  </si>
  <si>
    <t>其他对个人和家庭的补助</t>
  </si>
  <si>
    <t>30399</t>
  </si>
  <si>
    <t>对个人和家庭补助支出（离休统发）_其他对个人和家庭的补助</t>
  </si>
  <si>
    <t>30302</t>
  </si>
  <si>
    <t>退休费</t>
  </si>
  <si>
    <t>对个人和家庭补助支出（离退休非统发）_退休费</t>
  </si>
  <si>
    <t>社会福利和救助</t>
  </si>
  <si>
    <t>30305</t>
  </si>
  <si>
    <t>生活补助</t>
  </si>
  <si>
    <t>对个人和家庭补助支出（离退休非统发）_生活补助</t>
  </si>
  <si>
    <t>30309</t>
  </si>
  <si>
    <t>奖励金</t>
  </si>
  <si>
    <t>对个人和家庭补助支出（离退休非统发）_奖励金</t>
  </si>
  <si>
    <t>对个人和家庭补助支出（离退休非统发）_其他对个人和家庭的补助</t>
  </si>
  <si>
    <t>日常公用支出（离退休人员）_其他商品和服务支出</t>
  </si>
  <si>
    <t xml:space="preserve">  行政事业单位医疗</t>
  </si>
  <si>
    <t xml:space="preserve">    事业单位医疗</t>
  </si>
  <si>
    <t xml:space="preserve">    其他行政事业单位医疗支出</t>
  </si>
  <si>
    <t>对个人和家庭补助支出（离退休非统发）_其他社会保障缴费</t>
  </si>
  <si>
    <t xml:space="preserve">  住房改革支出</t>
  </si>
  <si>
    <t xml:space="preserve">    提租补贴</t>
  </si>
  <si>
    <t xml:space="preserve">    购房补贴</t>
  </si>
  <si>
    <t>对个人和家庭补助支出（在职非统发）_津贴补贴</t>
  </si>
  <si>
    <t xml:space="preserve">    住房公积金</t>
  </si>
  <si>
    <t>30113</t>
  </si>
  <si>
    <t>住房公积金</t>
  </si>
  <si>
    <t>对个人和家庭补助支出（在职非统发）_住房公积金</t>
  </si>
  <si>
    <t>财政专户</t>
  </si>
  <si>
    <t>30209</t>
  </si>
  <si>
    <t>物业管理费</t>
  </si>
  <si>
    <t>物业保洁经费</t>
  </si>
  <si>
    <t>其他资金</t>
  </si>
  <si>
    <t>国际部运行维护</t>
  </si>
  <si>
    <t>其他资金补充公用经费</t>
  </si>
  <si>
    <t>北海实验学校专项经费</t>
  </si>
  <si>
    <t>合计</t>
    <phoneticPr fontId="1" type="noConversion"/>
  </si>
  <si>
    <t>50502</t>
  </si>
  <si>
    <t>50501</t>
  </si>
  <si>
    <t>50905</t>
  </si>
  <si>
    <t>50901</t>
  </si>
  <si>
    <t>50999</t>
  </si>
  <si>
    <t>政府经济分类代码</t>
    <phoneticPr fontId="1" type="noConversion"/>
  </si>
  <si>
    <t>对事业单位经常性补助</t>
  </si>
  <si>
    <t>对事业单位经常性补助</t>
    <phoneticPr fontId="1" type="noConversion"/>
  </si>
  <si>
    <t>对个人和家庭的补助</t>
  </si>
  <si>
    <t>对个人和家庭的补助</t>
    <phoneticPr fontId="1" type="noConversion"/>
  </si>
  <si>
    <t>509</t>
    <phoneticPr fontId="1" type="noConversion"/>
  </si>
  <si>
    <t>京财教育指［2020］1875号义务教育日常生均公用经费补助-教辅材料经费</t>
  </si>
  <si>
    <t>京财教育指［2020］1875号义务教育日常生均公用经费补助-综合维修定额</t>
  </si>
  <si>
    <t>京财教育指［2020］1875号义务教育日常生均公用经费补助-校园保障经费</t>
  </si>
  <si>
    <t>京财教育指［2020］1876号义务教育阶段学生生活和助学补助（含特教高中）-义务教育助学补助</t>
  </si>
  <si>
    <t>京财教育指［2020］1876号义务教育阶段学生生活和助学补助（含特教高中）-义务教育非寄宿生生活补助</t>
  </si>
  <si>
    <t>京财教育指［2020］1876号普通高中国家助学金、免学费及免教科书费-高中免学费</t>
  </si>
  <si>
    <t>京财教育指［2020］1876号市级中小学生实践活动经费</t>
  </si>
  <si>
    <t>京财教育指［2020］1876号普通高中国家助学金、免学费及免教科书费-高中国家助学金</t>
  </si>
  <si>
    <t>京财教育指［2020］1876号普通高中国家助学金、免学费及免教科书费-高中免教科书费</t>
  </si>
  <si>
    <t>京财教育指［2020］1876号</t>
  </si>
  <si>
    <t>50902</t>
  </si>
  <si>
    <t>北京市第八中学</t>
    <phoneticPr fontId="1" type="noConversion"/>
  </si>
  <si>
    <t>其他普通教育支出</t>
  </si>
  <si>
    <t xml:space="preserve">   高中教育</t>
    <phoneticPr fontId="1" type="noConversion"/>
  </si>
  <si>
    <t xml:space="preserve">  高中教育</t>
    <phoneticPr fontId="1" type="noConversion"/>
  </si>
  <si>
    <t>京财教育指［2020］1875号</t>
  </si>
  <si>
    <t>京财教育指［2020］1875号</t>
    <phoneticPr fontId="1" type="noConversion"/>
  </si>
  <si>
    <t>京财教育指［2020］1876号</t>
    <phoneticPr fontId="1" type="noConversion"/>
  </si>
  <si>
    <t>京财教育指［2020］1875号义务教育日常生均公用经费补助-综合维修定额</t>
    <phoneticPr fontId="1" type="noConversion"/>
  </si>
  <si>
    <t>京财教育指［2020］1875号义务教育日常生均公用经费补助-教辅材料经费</t>
    <phoneticPr fontId="1" type="noConversion"/>
  </si>
  <si>
    <t>京财教育指［2020］1875号义务教育日常生均公用经费补助-校园保障经费</t>
    <phoneticPr fontId="1" type="noConversion"/>
  </si>
  <si>
    <t>其他普通教育支出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</si>
</sst>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00"/>
    <numFmt numFmtId="177" formatCode="#,##0.00000000000000_ "/>
    <numFmt numFmtId="178" formatCode="#,##0.00_ "/>
    <numFmt numFmtId="179" formatCode="0.00_);[Red]\(0.00\)"/>
  </numFmts>
  <fonts count="4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9"/>
      <color indexed="72"/>
      <name val="SimSun"/>
      <charset val="134"/>
    </font>
    <font>
      <sz val="11"/>
      <color theme="1"/>
      <name val="宋体"/>
      <family val="3"/>
      <charset val="134"/>
      <scheme val="minor"/>
    </font>
    <font>
      <sz val="9.75"/>
      <color indexed="8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8" fillId="3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12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4" fillId="0" borderId="0" xfId="0" applyFont="1" applyAlignment="1"/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176" fontId="36" fillId="0" borderId="1" xfId="0" applyNumberFormat="1" applyFont="1" applyBorder="1" applyAlignment="1">
      <alignment horizontal="right" vertical="center" wrapText="1"/>
    </xf>
    <xf numFmtId="177" fontId="0" fillId="0" borderId="0" xfId="0" applyNumberFormat="1" applyAlignment="1"/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4" fontId="38" fillId="0" borderId="2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right" vertical="center" wrapText="1"/>
    </xf>
    <xf numFmtId="178" fontId="8" fillId="3" borderId="2" xfId="0" applyNumberFormat="1" applyFont="1" applyFill="1" applyBorder="1" applyAlignment="1">
      <alignment horizontal="right" vertical="center"/>
    </xf>
    <xf numFmtId="0" fontId="39" fillId="0" borderId="2" xfId="0" applyFont="1" applyBorder="1">
      <alignment vertical="center"/>
    </xf>
    <xf numFmtId="4" fontId="40" fillId="0" borderId="2" xfId="0" applyNumberFormat="1" applyFont="1" applyBorder="1" applyAlignment="1">
      <alignment horizontal="right" vertical="center" wrapText="1"/>
    </xf>
    <xf numFmtId="0" fontId="39" fillId="0" borderId="0" xfId="0" applyFont="1">
      <alignment vertical="center"/>
    </xf>
    <xf numFmtId="0" fontId="9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39" fillId="0" borderId="2" xfId="0" applyFont="1" applyBorder="1" applyAlignment="1">
      <alignment horizontal="right" vertical="center"/>
    </xf>
    <xf numFmtId="0" fontId="41" fillId="0" borderId="2" xfId="0" applyFont="1" applyBorder="1" applyAlignment="1">
      <alignment horizontal="right" vertical="center" wrapText="1"/>
    </xf>
    <xf numFmtId="0" fontId="39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right" vertical="center"/>
    </xf>
    <xf numFmtId="0" fontId="31" fillId="0" borderId="2" xfId="0" applyFont="1" applyBorder="1">
      <alignment vertical="center"/>
    </xf>
    <xf numFmtId="0" fontId="32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44" fillId="0" borderId="2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/>
    </xf>
    <xf numFmtId="0" fontId="44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178" fontId="10" fillId="0" borderId="0" xfId="0" applyNumberFormat="1" applyFont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>
      <alignment vertical="center"/>
    </xf>
    <xf numFmtId="178" fontId="10" fillId="0" borderId="2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0" fontId="1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4" fontId="22" fillId="0" borderId="2" xfId="0" applyNumberFormat="1" applyFont="1" applyBorder="1" applyAlignment="1">
      <alignment vertical="center" wrapText="1"/>
    </xf>
    <xf numFmtId="179" fontId="10" fillId="0" borderId="0" xfId="0" applyNumberFormat="1" applyFont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179" fontId="9" fillId="0" borderId="2" xfId="0" applyNumberFormat="1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3" sqref="F23"/>
    </sheetView>
  </sheetViews>
  <sheetFormatPr defaultColWidth="9" defaultRowHeight="14"/>
  <cols>
    <col min="1" max="1" width="20.7265625" style="1" customWidth="1"/>
    <col min="2" max="2" width="15.90625" style="1" customWidth="1"/>
    <col min="3" max="3" width="18.453125" style="1" customWidth="1"/>
    <col min="4" max="4" width="16" style="1" customWidth="1"/>
    <col min="5" max="5" width="9" style="1" customWidth="1"/>
    <col min="6" max="6" width="20.7265625" style="1" customWidth="1"/>
    <col min="7" max="256" width="9" style="1"/>
    <col min="257" max="257" width="20.7265625" style="1" customWidth="1"/>
    <col min="258" max="258" width="15.90625" style="1" customWidth="1"/>
    <col min="259" max="259" width="18.453125" style="1" customWidth="1"/>
    <col min="260" max="260" width="16" style="1" customWidth="1"/>
    <col min="261" max="261" width="9" style="1" customWidth="1"/>
    <col min="262" max="262" width="11.6328125" style="1" bestFit="1" customWidth="1"/>
    <col min="263" max="512" width="9" style="1"/>
    <col min="513" max="513" width="20.7265625" style="1" customWidth="1"/>
    <col min="514" max="514" width="15.90625" style="1" customWidth="1"/>
    <col min="515" max="515" width="18.453125" style="1" customWidth="1"/>
    <col min="516" max="516" width="16" style="1" customWidth="1"/>
    <col min="517" max="517" width="9" style="1" customWidth="1"/>
    <col min="518" max="518" width="11.6328125" style="1" bestFit="1" customWidth="1"/>
    <col min="519" max="768" width="9" style="1"/>
    <col min="769" max="769" width="20.7265625" style="1" customWidth="1"/>
    <col min="770" max="770" width="15.90625" style="1" customWidth="1"/>
    <col min="771" max="771" width="18.453125" style="1" customWidth="1"/>
    <col min="772" max="772" width="16" style="1" customWidth="1"/>
    <col min="773" max="773" width="9" style="1" customWidth="1"/>
    <col min="774" max="774" width="11.6328125" style="1" bestFit="1" customWidth="1"/>
    <col min="775" max="1024" width="9" style="1"/>
    <col min="1025" max="1025" width="20.7265625" style="1" customWidth="1"/>
    <col min="1026" max="1026" width="15.90625" style="1" customWidth="1"/>
    <col min="1027" max="1027" width="18.453125" style="1" customWidth="1"/>
    <col min="1028" max="1028" width="16" style="1" customWidth="1"/>
    <col min="1029" max="1029" width="9" style="1" customWidth="1"/>
    <col min="1030" max="1030" width="11.6328125" style="1" bestFit="1" customWidth="1"/>
    <col min="1031" max="1280" width="9" style="1"/>
    <col min="1281" max="1281" width="20.7265625" style="1" customWidth="1"/>
    <col min="1282" max="1282" width="15.90625" style="1" customWidth="1"/>
    <col min="1283" max="1283" width="18.453125" style="1" customWidth="1"/>
    <col min="1284" max="1284" width="16" style="1" customWidth="1"/>
    <col min="1285" max="1285" width="9" style="1" customWidth="1"/>
    <col min="1286" max="1286" width="11.6328125" style="1" bestFit="1" customWidth="1"/>
    <col min="1287" max="1536" width="9" style="1"/>
    <col min="1537" max="1537" width="20.7265625" style="1" customWidth="1"/>
    <col min="1538" max="1538" width="15.90625" style="1" customWidth="1"/>
    <col min="1539" max="1539" width="18.453125" style="1" customWidth="1"/>
    <col min="1540" max="1540" width="16" style="1" customWidth="1"/>
    <col min="1541" max="1541" width="9" style="1" customWidth="1"/>
    <col min="1542" max="1542" width="11.6328125" style="1" bestFit="1" customWidth="1"/>
    <col min="1543" max="1792" width="9" style="1"/>
    <col min="1793" max="1793" width="20.7265625" style="1" customWidth="1"/>
    <col min="1794" max="1794" width="15.90625" style="1" customWidth="1"/>
    <col min="1795" max="1795" width="18.453125" style="1" customWidth="1"/>
    <col min="1796" max="1796" width="16" style="1" customWidth="1"/>
    <col min="1797" max="1797" width="9" style="1" customWidth="1"/>
    <col min="1798" max="1798" width="11.6328125" style="1" bestFit="1" customWidth="1"/>
    <col min="1799" max="2048" width="9" style="1"/>
    <col min="2049" max="2049" width="20.7265625" style="1" customWidth="1"/>
    <col min="2050" max="2050" width="15.90625" style="1" customWidth="1"/>
    <col min="2051" max="2051" width="18.453125" style="1" customWidth="1"/>
    <col min="2052" max="2052" width="16" style="1" customWidth="1"/>
    <col min="2053" max="2053" width="9" style="1" customWidth="1"/>
    <col min="2054" max="2054" width="11.6328125" style="1" bestFit="1" customWidth="1"/>
    <col min="2055" max="2304" width="9" style="1"/>
    <col min="2305" max="2305" width="20.7265625" style="1" customWidth="1"/>
    <col min="2306" max="2306" width="15.90625" style="1" customWidth="1"/>
    <col min="2307" max="2307" width="18.453125" style="1" customWidth="1"/>
    <col min="2308" max="2308" width="16" style="1" customWidth="1"/>
    <col min="2309" max="2309" width="9" style="1" customWidth="1"/>
    <col min="2310" max="2310" width="11.6328125" style="1" bestFit="1" customWidth="1"/>
    <col min="2311" max="2560" width="9" style="1"/>
    <col min="2561" max="2561" width="20.7265625" style="1" customWidth="1"/>
    <col min="2562" max="2562" width="15.90625" style="1" customWidth="1"/>
    <col min="2563" max="2563" width="18.453125" style="1" customWidth="1"/>
    <col min="2564" max="2564" width="16" style="1" customWidth="1"/>
    <col min="2565" max="2565" width="9" style="1" customWidth="1"/>
    <col min="2566" max="2566" width="11.6328125" style="1" bestFit="1" customWidth="1"/>
    <col min="2567" max="2816" width="9" style="1"/>
    <col min="2817" max="2817" width="20.7265625" style="1" customWidth="1"/>
    <col min="2818" max="2818" width="15.90625" style="1" customWidth="1"/>
    <col min="2819" max="2819" width="18.453125" style="1" customWidth="1"/>
    <col min="2820" max="2820" width="16" style="1" customWidth="1"/>
    <col min="2821" max="2821" width="9" style="1" customWidth="1"/>
    <col min="2822" max="2822" width="11.6328125" style="1" bestFit="1" customWidth="1"/>
    <col min="2823" max="3072" width="9" style="1"/>
    <col min="3073" max="3073" width="20.7265625" style="1" customWidth="1"/>
    <col min="3074" max="3074" width="15.90625" style="1" customWidth="1"/>
    <col min="3075" max="3075" width="18.453125" style="1" customWidth="1"/>
    <col min="3076" max="3076" width="16" style="1" customWidth="1"/>
    <col min="3077" max="3077" width="9" style="1" customWidth="1"/>
    <col min="3078" max="3078" width="11.6328125" style="1" bestFit="1" customWidth="1"/>
    <col min="3079" max="3328" width="9" style="1"/>
    <col min="3329" max="3329" width="20.7265625" style="1" customWidth="1"/>
    <col min="3330" max="3330" width="15.90625" style="1" customWidth="1"/>
    <col min="3331" max="3331" width="18.453125" style="1" customWidth="1"/>
    <col min="3332" max="3332" width="16" style="1" customWidth="1"/>
    <col min="3333" max="3333" width="9" style="1" customWidth="1"/>
    <col min="3334" max="3334" width="11.6328125" style="1" bestFit="1" customWidth="1"/>
    <col min="3335" max="3584" width="9" style="1"/>
    <col min="3585" max="3585" width="20.7265625" style="1" customWidth="1"/>
    <col min="3586" max="3586" width="15.90625" style="1" customWidth="1"/>
    <col min="3587" max="3587" width="18.453125" style="1" customWidth="1"/>
    <col min="3588" max="3588" width="16" style="1" customWidth="1"/>
    <col min="3589" max="3589" width="9" style="1" customWidth="1"/>
    <col min="3590" max="3590" width="11.6328125" style="1" bestFit="1" customWidth="1"/>
    <col min="3591" max="3840" width="9" style="1"/>
    <col min="3841" max="3841" width="20.7265625" style="1" customWidth="1"/>
    <col min="3842" max="3842" width="15.90625" style="1" customWidth="1"/>
    <col min="3843" max="3843" width="18.453125" style="1" customWidth="1"/>
    <col min="3844" max="3844" width="16" style="1" customWidth="1"/>
    <col min="3845" max="3845" width="9" style="1" customWidth="1"/>
    <col min="3846" max="3846" width="11.6328125" style="1" bestFit="1" customWidth="1"/>
    <col min="3847" max="4096" width="9" style="1"/>
    <col min="4097" max="4097" width="20.7265625" style="1" customWidth="1"/>
    <col min="4098" max="4098" width="15.90625" style="1" customWidth="1"/>
    <col min="4099" max="4099" width="18.453125" style="1" customWidth="1"/>
    <col min="4100" max="4100" width="16" style="1" customWidth="1"/>
    <col min="4101" max="4101" width="9" style="1" customWidth="1"/>
    <col min="4102" max="4102" width="11.6328125" style="1" bestFit="1" customWidth="1"/>
    <col min="4103" max="4352" width="9" style="1"/>
    <col min="4353" max="4353" width="20.7265625" style="1" customWidth="1"/>
    <col min="4354" max="4354" width="15.90625" style="1" customWidth="1"/>
    <col min="4355" max="4355" width="18.453125" style="1" customWidth="1"/>
    <col min="4356" max="4356" width="16" style="1" customWidth="1"/>
    <col min="4357" max="4357" width="9" style="1" customWidth="1"/>
    <col min="4358" max="4358" width="11.6328125" style="1" bestFit="1" customWidth="1"/>
    <col min="4359" max="4608" width="9" style="1"/>
    <col min="4609" max="4609" width="20.7265625" style="1" customWidth="1"/>
    <col min="4610" max="4610" width="15.90625" style="1" customWidth="1"/>
    <col min="4611" max="4611" width="18.453125" style="1" customWidth="1"/>
    <col min="4612" max="4612" width="16" style="1" customWidth="1"/>
    <col min="4613" max="4613" width="9" style="1" customWidth="1"/>
    <col min="4614" max="4614" width="11.6328125" style="1" bestFit="1" customWidth="1"/>
    <col min="4615" max="4864" width="9" style="1"/>
    <col min="4865" max="4865" width="20.7265625" style="1" customWidth="1"/>
    <col min="4866" max="4866" width="15.90625" style="1" customWidth="1"/>
    <col min="4867" max="4867" width="18.453125" style="1" customWidth="1"/>
    <col min="4868" max="4868" width="16" style="1" customWidth="1"/>
    <col min="4869" max="4869" width="9" style="1" customWidth="1"/>
    <col min="4870" max="4870" width="11.6328125" style="1" bestFit="1" customWidth="1"/>
    <col min="4871" max="5120" width="9" style="1"/>
    <col min="5121" max="5121" width="20.7265625" style="1" customWidth="1"/>
    <col min="5122" max="5122" width="15.90625" style="1" customWidth="1"/>
    <col min="5123" max="5123" width="18.453125" style="1" customWidth="1"/>
    <col min="5124" max="5124" width="16" style="1" customWidth="1"/>
    <col min="5125" max="5125" width="9" style="1" customWidth="1"/>
    <col min="5126" max="5126" width="11.6328125" style="1" bestFit="1" customWidth="1"/>
    <col min="5127" max="5376" width="9" style="1"/>
    <col min="5377" max="5377" width="20.7265625" style="1" customWidth="1"/>
    <col min="5378" max="5378" width="15.90625" style="1" customWidth="1"/>
    <col min="5379" max="5379" width="18.453125" style="1" customWidth="1"/>
    <col min="5380" max="5380" width="16" style="1" customWidth="1"/>
    <col min="5381" max="5381" width="9" style="1" customWidth="1"/>
    <col min="5382" max="5382" width="11.6328125" style="1" bestFit="1" customWidth="1"/>
    <col min="5383" max="5632" width="9" style="1"/>
    <col min="5633" max="5633" width="20.7265625" style="1" customWidth="1"/>
    <col min="5634" max="5634" width="15.90625" style="1" customWidth="1"/>
    <col min="5635" max="5635" width="18.453125" style="1" customWidth="1"/>
    <col min="5636" max="5636" width="16" style="1" customWidth="1"/>
    <col min="5637" max="5637" width="9" style="1" customWidth="1"/>
    <col min="5638" max="5638" width="11.6328125" style="1" bestFit="1" customWidth="1"/>
    <col min="5639" max="5888" width="9" style="1"/>
    <col min="5889" max="5889" width="20.7265625" style="1" customWidth="1"/>
    <col min="5890" max="5890" width="15.90625" style="1" customWidth="1"/>
    <col min="5891" max="5891" width="18.453125" style="1" customWidth="1"/>
    <col min="5892" max="5892" width="16" style="1" customWidth="1"/>
    <col min="5893" max="5893" width="9" style="1" customWidth="1"/>
    <col min="5894" max="5894" width="11.6328125" style="1" bestFit="1" customWidth="1"/>
    <col min="5895" max="6144" width="9" style="1"/>
    <col min="6145" max="6145" width="20.7265625" style="1" customWidth="1"/>
    <col min="6146" max="6146" width="15.90625" style="1" customWidth="1"/>
    <col min="6147" max="6147" width="18.453125" style="1" customWidth="1"/>
    <col min="6148" max="6148" width="16" style="1" customWidth="1"/>
    <col min="6149" max="6149" width="9" style="1" customWidth="1"/>
    <col min="6150" max="6150" width="11.6328125" style="1" bestFit="1" customWidth="1"/>
    <col min="6151" max="6400" width="9" style="1"/>
    <col min="6401" max="6401" width="20.7265625" style="1" customWidth="1"/>
    <col min="6402" max="6402" width="15.90625" style="1" customWidth="1"/>
    <col min="6403" max="6403" width="18.453125" style="1" customWidth="1"/>
    <col min="6404" max="6404" width="16" style="1" customWidth="1"/>
    <col min="6405" max="6405" width="9" style="1" customWidth="1"/>
    <col min="6406" max="6406" width="11.6328125" style="1" bestFit="1" customWidth="1"/>
    <col min="6407" max="6656" width="9" style="1"/>
    <col min="6657" max="6657" width="20.7265625" style="1" customWidth="1"/>
    <col min="6658" max="6658" width="15.90625" style="1" customWidth="1"/>
    <col min="6659" max="6659" width="18.453125" style="1" customWidth="1"/>
    <col min="6660" max="6660" width="16" style="1" customWidth="1"/>
    <col min="6661" max="6661" width="9" style="1" customWidth="1"/>
    <col min="6662" max="6662" width="11.6328125" style="1" bestFit="1" customWidth="1"/>
    <col min="6663" max="6912" width="9" style="1"/>
    <col min="6913" max="6913" width="20.7265625" style="1" customWidth="1"/>
    <col min="6914" max="6914" width="15.90625" style="1" customWidth="1"/>
    <col min="6915" max="6915" width="18.453125" style="1" customWidth="1"/>
    <col min="6916" max="6916" width="16" style="1" customWidth="1"/>
    <col min="6917" max="6917" width="9" style="1" customWidth="1"/>
    <col min="6918" max="6918" width="11.6328125" style="1" bestFit="1" customWidth="1"/>
    <col min="6919" max="7168" width="9" style="1"/>
    <col min="7169" max="7169" width="20.7265625" style="1" customWidth="1"/>
    <col min="7170" max="7170" width="15.90625" style="1" customWidth="1"/>
    <col min="7171" max="7171" width="18.453125" style="1" customWidth="1"/>
    <col min="7172" max="7172" width="16" style="1" customWidth="1"/>
    <col min="7173" max="7173" width="9" style="1" customWidth="1"/>
    <col min="7174" max="7174" width="11.6328125" style="1" bestFit="1" customWidth="1"/>
    <col min="7175" max="7424" width="9" style="1"/>
    <col min="7425" max="7425" width="20.7265625" style="1" customWidth="1"/>
    <col min="7426" max="7426" width="15.90625" style="1" customWidth="1"/>
    <col min="7427" max="7427" width="18.453125" style="1" customWidth="1"/>
    <col min="7428" max="7428" width="16" style="1" customWidth="1"/>
    <col min="7429" max="7429" width="9" style="1" customWidth="1"/>
    <col min="7430" max="7430" width="11.6328125" style="1" bestFit="1" customWidth="1"/>
    <col min="7431" max="7680" width="9" style="1"/>
    <col min="7681" max="7681" width="20.7265625" style="1" customWidth="1"/>
    <col min="7682" max="7682" width="15.90625" style="1" customWidth="1"/>
    <col min="7683" max="7683" width="18.453125" style="1" customWidth="1"/>
    <col min="7684" max="7684" width="16" style="1" customWidth="1"/>
    <col min="7685" max="7685" width="9" style="1" customWidth="1"/>
    <col min="7686" max="7686" width="11.6328125" style="1" bestFit="1" customWidth="1"/>
    <col min="7687" max="7936" width="9" style="1"/>
    <col min="7937" max="7937" width="20.7265625" style="1" customWidth="1"/>
    <col min="7938" max="7938" width="15.90625" style="1" customWidth="1"/>
    <col min="7939" max="7939" width="18.453125" style="1" customWidth="1"/>
    <col min="7940" max="7940" width="16" style="1" customWidth="1"/>
    <col min="7941" max="7941" width="9" style="1" customWidth="1"/>
    <col min="7942" max="7942" width="11.6328125" style="1" bestFit="1" customWidth="1"/>
    <col min="7943" max="8192" width="9" style="1"/>
    <col min="8193" max="8193" width="20.7265625" style="1" customWidth="1"/>
    <col min="8194" max="8194" width="15.90625" style="1" customWidth="1"/>
    <col min="8195" max="8195" width="18.453125" style="1" customWidth="1"/>
    <col min="8196" max="8196" width="16" style="1" customWidth="1"/>
    <col min="8197" max="8197" width="9" style="1" customWidth="1"/>
    <col min="8198" max="8198" width="11.6328125" style="1" bestFit="1" customWidth="1"/>
    <col min="8199" max="8448" width="9" style="1"/>
    <col min="8449" max="8449" width="20.7265625" style="1" customWidth="1"/>
    <col min="8450" max="8450" width="15.90625" style="1" customWidth="1"/>
    <col min="8451" max="8451" width="18.453125" style="1" customWidth="1"/>
    <col min="8452" max="8452" width="16" style="1" customWidth="1"/>
    <col min="8453" max="8453" width="9" style="1" customWidth="1"/>
    <col min="8454" max="8454" width="11.6328125" style="1" bestFit="1" customWidth="1"/>
    <col min="8455" max="8704" width="9" style="1"/>
    <col min="8705" max="8705" width="20.7265625" style="1" customWidth="1"/>
    <col min="8706" max="8706" width="15.90625" style="1" customWidth="1"/>
    <col min="8707" max="8707" width="18.453125" style="1" customWidth="1"/>
    <col min="8708" max="8708" width="16" style="1" customWidth="1"/>
    <col min="8709" max="8709" width="9" style="1" customWidth="1"/>
    <col min="8710" max="8710" width="11.6328125" style="1" bestFit="1" customWidth="1"/>
    <col min="8711" max="8960" width="9" style="1"/>
    <col min="8961" max="8961" width="20.7265625" style="1" customWidth="1"/>
    <col min="8962" max="8962" width="15.90625" style="1" customWidth="1"/>
    <col min="8963" max="8963" width="18.453125" style="1" customWidth="1"/>
    <col min="8964" max="8964" width="16" style="1" customWidth="1"/>
    <col min="8965" max="8965" width="9" style="1" customWidth="1"/>
    <col min="8966" max="8966" width="11.6328125" style="1" bestFit="1" customWidth="1"/>
    <col min="8967" max="9216" width="9" style="1"/>
    <col min="9217" max="9217" width="20.7265625" style="1" customWidth="1"/>
    <col min="9218" max="9218" width="15.90625" style="1" customWidth="1"/>
    <col min="9219" max="9219" width="18.453125" style="1" customWidth="1"/>
    <col min="9220" max="9220" width="16" style="1" customWidth="1"/>
    <col min="9221" max="9221" width="9" style="1" customWidth="1"/>
    <col min="9222" max="9222" width="11.6328125" style="1" bestFit="1" customWidth="1"/>
    <col min="9223" max="9472" width="9" style="1"/>
    <col min="9473" max="9473" width="20.7265625" style="1" customWidth="1"/>
    <col min="9474" max="9474" width="15.90625" style="1" customWidth="1"/>
    <col min="9475" max="9475" width="18.453125" style="1" customWidth="1"/>
    <col min="9476" max="9476" width="16" style="1" customWidth="1"/>
    <col min="9477" max="9477" width="9" style="1" customWidth="1"/>
    <col min="9478" max="9478" width="11.6328125" style="1" bestFit="1" customWidth="1"/>
    <col min="9479" max="9728" width="9" style="1"/>
    <col min="9729" max="9729" width="20.7265625" style="1" customWidth="1"/>
    <col min="9730" max="9730" width="15.90625" style="1" customWidth="1"/>
    <col min="9731" max="9731" width="18.453125" style="1" customWidth="1"/>
    <col min="9732" max="9732" width="16" style="1" customWidth="1"/>
    <col min="9733" max="9733" width="9" style="1" customWidth="1"/>
    <col min="9734" max="9734" width="11.6328125" style="1" bestFit="1" customWidth="1"/>
    <col min="9735" max="9984" width="9" style="1"/>
    <col min="9985" max="9985" width="20.7265625" style="1" customWidth="1"/>
    <col min="9986" max="9986" width="15.90625" style="1" customWidth="1"/>
    <col min="9987" max="9987" width="18.453125" style="1" customWidth="1"/>
    <col min="9988" max="9988" width="16" style="1" customWidth="1"/>
    <col min="9989" max="9989" width="9" style="1" customWidth="1"/>
    <col min="9990" max="9990" width="11.6328125" style="1" bestFit="1" customWidth="1"/>
    <col min="9991" max="10240" width="9" style="1"/>
    <col min="10241" max="10241" width="20.7265625" style="1" customWidth="1"/>
    <col min="10242" max="10242" width="15.90625" style="1" customWidth="1"/>
    <col min="10243" max="10243" width="18.453125" style="1" customWidth="1"/>
    <col min="10244" max="10244" width="16" style="1" customWidth="1"/>
    <col min="10245" max="10245" width="9" style="1" customWidth="1"/>
    <col min="10246" max="10246" width="11.6328125" style="1" bestFit="1" customWidth="1"/>
    <col min="10247" max="10496" width="9" style="1"/>
    <col min="10497" max="10497" width="20.7265625" style="1" customWidth="1"/>
    <col min="10498" max="10498" width="15.90625" style="1" customWidth="1"/>
    <col min="10499" max="10499" width="18.453125" style="1" customWidth="1"/>
    <col min="10500" max="10500" width="16" style="1" customWidth="1"/>
    <col min="10501" max="10501" width="9" style="1" customWidth="1"/>
    <col min="10502" max="10502" width="11.6328125" style="1" bestFit="1" customWidth="1"/>
    <col min="10503" max="10752" width="9" style="1"/>
    <col min="10753" max="10753" width="20.7265625" style="1" customWidth="1"/>
    <col min="10754" max="10754" width="15.90625" style="1" customWidth="1"/>
    <col min="10755" max="10755" width="18.453125" style="1" customWidth="1"/>
    <col min="10756" max="10756" width="16" style="1" customWidth="1"/>
    <col min="10757" max="10757" width="9" style="1" customWidth="1"/>
    <col min="10758" max="10758" width="11.6328125" style="1" bestFit="1" customWidth="1"/>
    <col min="10759" max="11008" width="9" style="1"/>
    <col min="11009" max="11009" width="20.7265625" style="1" customWidth="1"/>
    <col min="11010" max="11010" width="15.90625" style="1" customWidth="1"/>
    <col min="11011" max="11011" width="18.453125" style="1" customWidth="1"/>
    <col min="11012" max="11012" width="16" style="1" customWidth="1"/>
    <col min="11013" max="11013" width="9" style="1" customWidth="1"/>
    <col min="11014" max="11014" width="11.6328125" style="1" bestFit="1" customWidth="1"/>
    <col min="11015" max="11264" width="9" style="1"/>
    <col min="11265" max="11265" width="20.7265625" style="1" customWidth="1"/>
    <col min="11266" max="11266" width="15.90625" style="1" customWidth="1"/>
    <col min="11267" max="11267" width="18.453125" style="1" customWidth="1"/>
    <col min="11268" max="11268" width="16" style="1" customWidth="1"/>
    <col min="11269" max="11269" width="9" style="1" customWidth="1"/>
    <col min="11270" max="11270" width="11.6328125" style="1" bestFit="1" customWidth="1"/>
    <col min="11271" max="11520" width="9" style="1"/>
    <col min="11521" max="11521" width="20.7265625" style="1" customWidth="1"/>
    <col min="11522" max="11522" width="15.90625" style="1" customWidth="1"/>
    <col min="11523" max="11523" width="18.453125" style="1" customWidth="1"/>
    <col min="11524" max="11524" width="16" style="1" customWidth="1"/>
    <col min="11525" max="11525" width="9" style="1" customWidth="1"/>
    <col min="11526" max="11526" width="11.6328125" style="1" bestFit="1" customWidth="1"/>
    <col min="11527" max="11776" width="9" style="1"/>
    <col min="11777" max="11777" width="20.7265625" style="1" customWidth="1"/>
    <col min="11778" max="11778" width="15.90625" style="1" customWidth="1"/>
    <col min="11779" max="11779" width="18.453125" style="1" customWidth="1"/>
    <col min="11780" max="11780" width="16" style="1" customWidth="1"/>
    <col min="11781" max="11781" width="9" style="1" customWidth="1"/>
    <col min="11782" max="11782" width="11.6328125" style="1" bestFit="1" customWidth="1"/>
    <col min="11783" max="12032" width="9" style="1"/>
    <col min="12033" max="12033" width="20.7265625" style="1" customWidth="1"/>
    <col min="12034" max="12034" width="15.90625" style="1" customWidth="1"/>
    <col min="12035" max="12035" width="18.453125" style="1" customWidth="1"/>
    <col min="12036" max="12036" width="16" style="1" customWidth="1"/>
    <col min="12037" max="12037" width="9" style="1" customWidth="1"/>
    <col min="12038" max="12038" width="11.6328125" style="1" bestFit="1" customWidth="1"/>
    <col min="12039" max="12288" width="9" style="1"/>
    <col min="12289" max="12289" width="20.7265625" style="1" customWidth="1"/>
    <col min="12290" max="12290" width="15.90625" style="1" customWidth="1"/>
    <col min="12291" max="12291" width="18.453125" style="1" customWidth="1"/>
    <col min="12292" max="12292" width="16" style="1" customWidth="1"/>
    <col min="12293" max="12293" width="9" style="1" customWidth="1"/>
    <col min="12294" max="12294" width="11.6328125" style="1" bestFit="1" customWidth="1"/>
    <col min="12295" max="12544" width="9" style="1"/>
    <col min="12545" max="12545" width="20.7265625" style="1" customWidth="1"/>
    <col min="12546" max="12546" width="15.90625" style="1" customWidth="1"/>
    <col min="12547" max="12547" width="18.453125" style="1" customWidth="1"/>
    <col min="12548" max="12548" width="16" style="1" customWidth="1"/>
    <col min="12549" max="12549" width="9" style="1" customWidth="1"/>
    <col min="12550" max="12550" width="11.6328125" style="1" bestFit="1" customWidth="1"/>
    <col min="12551" max="12800" width="9" style="1"/>
    <col min="12801" max="12801" width="20.7265625" style="1" customWidth="1"/>
    <col min="12802" max="12802" width="15.90625" style="1" customWidth="1"/>
    <col min="12803" max="12803" width="18.453125" style="1" customWidth="1"/>
    <col min="12804" max="12804" width="16" style="1" customWidth="1"/>
    <col min="12805" max="12805" width="9" style="1" customWidth="1"/>
    <col min="12806" max="12806" width="11.6328125" style="1" bestFit="1" customWidth="1"/>
    <col min="12807" max="13056" width="9" style="1"/>
    <col min="13057" max="13057" width="20.7265625" style="1" customWidth="1"/>
    <col min="13058" max="13058" width="15.90625" style="1" customWidth="1"/>
    <col min="13059" max="13059" width="18.453125" style="1" customWidth="1"/>
    <col min="13060" max="13060" width="16" style="1" customWidth="1"/>
    <col min="13061" max="13061" width="9" style="1" customWidth="1"/>
    <col min="13062" max="13062" width="11.6328125" style="1" bestFit="1" customWidth="1"/>
    <col min="13063" max="13312" width="9" style="1"/>
    <col min="13313" max="13313" width="20.7265625" style="1" customWidth="1"/>
    <col min="13314" max="13314" width="15.90625" style="1" customWidth="1"/>
    <col min="13315" max="13315" width="18.453125" style="1" customWidth="1"/>
    <col min="13316" max="13316" width="16" style="1" customWidth="1"/>
    <col min="13317" max="13317" width="9" style="1" customWidth="1"/>
    <col min="13318" max="13318" width="11.6328125" style="1" bestFit="1" customWidth="1"/>
    <col min="13319" max="13568" width="9" style="1"/>
    <col min="13569" max="13569" width="20.7265625" style="1" customWidth="1"/>
    <col min="13570" max="13570" width="15.90625" style="1" customWidth="1"/>
    <col min="13571" max="13571" width="18.453125" style="1" customWidth="1"/>
    <col min="13572" max="13572" width="16" style="1" customWidth="1"/>
    <col min="13573" max="13573" width="9" style="1" customWidth="1"/>
    <col min="13574" max="13574" width="11.6328125" style="1" bestFit="1" customWidth="1"/>
    <col min="13575" max="13824" width="9" style="1"/>
    <col min="13825" max="13825" width="20.7265625" style="1" customWidth="1"/>
    <col min="13826" max="13826" width="15.90625" style="1" customWidth="1"/>
    <col min="13827" max="13827" width="18.453125" style="1" customWidth="1"/>
    <col min="13828" max="13828" width="16" style="1" customWidth="1"/>
    <col min="13829" max="13829" width="9" style="1" customWidth="1"/>
    <col min="13830" max="13830" width="11.6328125" style="1" bestFit="1" customWidth="1"/>
    <col min="13831" max="14080" width="9" style="1"/>
    <col min="14081" max="14081" width="20.7265625" style="1" customWidth="1"/>
    <col min="14082" max="14082" width="15.90625" style="1" customWidth="1"/>
    <col min="14083" max="14083" width="18.453125" style="1" customWidth="1"/>
    <col min="14084" max="14084" width="16" style="1" customWidth="1"/>
    <col min="14085" max="14085" width="9" style="1" customWidth="1"/>
    <col min="14086" max="14086" width="11.6328125" style="1" bestFit="1" customWidth="1"/>
    <col min="14087" max="14336" width="9" style="1"/>
    <col min="14337" max="14337" width="20.7265625" style="1" customWidth="1"/>
    <col min="14338" max="14338" width="15.90625" style="1" customWidth="1"/>
    <col min="14339" max="14339" width="18.453125" style="1" customWidth="1"/>
    <col min="14340" max="14340" width="16" style="1" customWidth="1"/>
    <col min="14341" max="14341" width="9" style="1" customWidth="1"/>
    <col min="14342" max="14342" width="11.6328125" style="1" bestFit="1" customWidth="1"/>
    <col min="14343" max="14592" width="9" style="1"/>
    <col min="14593" max="14593" width="20.7265625" style="1" customWidth="1"/>
    <col min="14594" max="14594" width="15.90625" style="1" customWidth="1"/>
    <col min="14595" max="14595" width="18.453125" style="1" customWidth="1"/>
    <col min="14596" max="14596" width="16" style="1" customWidth="1"/>
    <col min="14597" max="14597" width="9" style="1" customWidth="1"/>
    <col min="14598" max="14598" width="11.6328125" style="1" bestFit="1" customWidth="1"/>
    <col min="14599" max="14848" width="9" style="1"/>
    <col min="14849" max="14849" width="20.7265625" style="1" customWidth="1"/>
    <col min="14850" max="14850" width="15.90625" style="1" customWidth="1"/>
    <col min="14851" max="14851" width="18.453125" style="1" customWidth="1"/>
    <col min="14852" max="14852" width="16" style="1" customWidth="1"/>
    <col min="14853" max="14853" width="9" style="1" customWidth="1"/>
    <col min="14854" max="14854" width="11.6328125" style="1" bestFit="1" customWidth="1"/>
    <col min="14855" max="15104" width="9" style="1"/>
    <col min="15105" max="15105" width="20.7265625" style="1" customWidth="1"/>
    <col min="15106" max="15106" width="15.90625" style="1" customWidth="1"/>
    <col min="15107" max="15107" width="18.453125" style="1" customWidth="1"/>
    <col min="15108" max="15108" width="16" style="1" customWidth="1"/>
    <col min="15109" max="15109" width="9" style="1" customWidth="1"/>
    <col min="15110" max="15110" width="11.6328125" style="1" bestFit="1" customWidth="1"/>
    <col min="15111" max="15360" width="9" style="1"/>
    <col min="15361" max="15361" width="20.7265625" style="1" customWidth="1"/>
    <col min="15362" max="15362" width="15.90625" style="1" customWidth="1"/>
    <col min="15363" max="15363" width="18.453125" style="1" customWidth="1"/>
    <col min="15364" max="15364" width="16" style="1" customWidth="1"/>
    <col min="15365" max="15365" width="9" style="1" customWidth="1"/>
    <col min="15366" max="15366" width="11.6328125" style="1" bestFit="1" customWidth="1"/>
    <col min="15367" max="15616" width="9" style="1"/>
    <col min="15617" max="15617" width="20.7265625" style="1" customWidth="1"/>
    <col min="15618" max="15618" width="15.90625" style="1" customWidth="1"/>
    <col min="15619" max="15619" width="18.453125" style="1" customWidth="1"/>
    <col min="15620" max="15620" width="16" style="1" customWidth="1"/>
    <col min="15621" max="15621" width="9" style="1" customWidth="1"/>
    <col min="15622" max="15622" width="11.6328125" style="1" bestFit="1" customWidth="1"/>
    <col min="15623" max="15872" width="9" style="1"/>
    <col min="15873" max="15873" width="20.7265625" style="1" customWidth="1"/>
    <col min="15874" max="15874" width="15.90625" style="1" customWidth="1"/>
    <col min="15875" max="15875" width="18.453125" style="1" customWidth="1"/>
    <col min="15876" max="15876" width="16" style="1" customWidth="1"/>
    <col min="15877" max="15877" width="9" style="1" customWidth="1"/>
    <col min="15878" max="15878" width="11.6328125" style="1" bestFit="1" customWidth="1"/>
    <col min="15879" max="16128" width="9" style="1"/>
    <col min="16129" max="16129" width="20.7265625" style="1" customWidth="1"/>
    <col min="16130" max="16130" width="15.90625" style="1" customWidth="1"/>
    <col min="16131" max="16131" width="18.453125" style="1" customWidth="1"/>
    <col min="16132" max="16132" width="16" style="1" customWidth="1"/>
    <col min="16133" max="16133" width="9" style="1" customWidth="1"/>
    <col min="16134" max="16134" width="11.6328125" style="1" bestFit="1" customWidth="1"/>
    <col min="16135" max="16384" width="9" style="1"/>
  </cols>
  <sheetData>
    <row r="1" spans="1:6" ht="18" customHeight="1">
      <c r="A1" s="56" t="s">
        <v>107</v>
      </c>
    </row>
    <row r="2" spans="1:6" ht="28.15" customHeight="1">
      <c r="A2" s="143" t="s">
        <v>35</v>
      </c>
      <c r="B2" s="143"/>
      <c r="C2" s="143"/>
      <c r="D2" s="143"/>
    </row>
    <row r="3" spans="1:6" ht="13" customHeight="1">
      <c r="A3" s="144" t="s">
        <v>0</v>
      </c>
      <c r="B3" s="144"/>
      <c r="C3" s="144"/>
      <c r="D3" s="144"/>
    </row>
    <row r="4" spans="1:6" ht="20.25" customHeight="1">
      <c r="A4" s="49" t="s">
        <v>1</v>
      </c>
      <c r="B4" s="49" t="s">
        <v>2</v>
      </c>
      <c r="C4" s="49" t="s">
        <v>3</v>
      </c>
      <c r="D4" s="49" t="s">
        <v>4</v>
      </c>
    </row>
    <row r="5" spans="1:6" ht="20.25" customHeight="1">
      <c r="A5" s="50" t="s">
        <v>5</v>
      </c>
      <c r="B5" s="51">
        <f>232691361.26+5897420</f>
        <v>238588781.25999999</v>
      </c>
      <c r="C5" s="50" t="s">
        <v>6</v>
      </c>
      <c r="D5" s="51"/>
    </row>
    <row r="6" spans="1:6" ht="20.25" customHeight="1">
      <c r="A6" s="50" t="s">
        <v>7</v>
      </c>
      <c r="B6" s="51">
        <v>2595080</v>
      </c>
      <c r="C6" s="50" t="s">
        <v>8</v>
      </c>
      <c r="D6" s="51"/>
    </row>
    <row r="7" spans="1:6" ht="20.25" customHeight="1">
      <c r="A7" s="50" t="s">
        <v>9</v>
      </c>
      <c r="B7" s="51">
        <v>2595080</v>
      </c>
      <c r="C7" s="50" t="s">
        <v>10</v>
      </c>
      <c r="D7" s="51"/>
    </row>
    <row r="8" spans="1:6" ht="20.25" customHeight="1">
      <c r="A8" s="50" t="s">
        <v>11</v>
      </c>
      <c r="B8" s="51">
        <v>2595080</v>
      </c>
      <c r="C8" s="50" t="s">
        <v>12</v>
      </c>
      <c r="D8" s="51"/>
    </row>
    <row r="9" spans="1:6" ht="20.25" customHeight="1">
      <c r="A9" s="50" t="s">
        <v>13</v>
      </c>
      <c r="B9" s="51"/>
      <c r="C9" s="50" t="s">
        <v>14</v>
      </c>
      <c r="D9" s="51">
        <f>363800+270448+178516719.24+5897420</f>
        <v>185048387.24000001</v>
      </c>
    </row>
    <row r="10" spans="1:6" ht="20.25" customHeight="1">
      <c r="A10" s="50" t="s">
        <v>15</v>
      </c>
      <c r="B10" s="51"/>
      <c r="C10" s="50" t="s">
        <v>16</v>
      </c>
      <c r="D10" s="51"/>
    </row>
    <row r="11" spans="1:6" ht="20.25" customHeight="1">
      <c r="A11" s="50" t="s">
        <v>17</v>
      </c>
      <c r="B11" s="51"/>
      <c r="C11" s="50" t="s">
        <v>18</v>
      </c>
      <c r="D11" s="51"/>
    </row>
    <row r="12" spans="1:6" ht="24" customHeight="1">
      <c r="A12" s="50" t="s">
        <v>19</v>
      </c>
      <c r="B12" s="51"/>
      <c r="C12" s="50" t="s">
        <v>20</v>
      </c>
      <c r="D12" s="51">
        <f>35347139.52</f>
        <v>35347139.520000003</v>
      </c>
    </row>
    <row r="13" spans="1:6" ht="20.25" customHeight="1">
      <c r="A13" s="50" t="s">
        <v>21</v>
      </c>
      <c r="B13" s="51">
        <v>13662000</v>
      </c>
      <c r="C13" s="50" t="s">
        <v>22</v>
      </c>
      <c r="D13" s="51"/>
    </row>
    <row r="14" spans="1:6" ht="20.25" customHeight="1">
      <c r="A14" s="50" t="s">
        <v>23</v>
      </c>
      <c r="B14" s="51"/>
      <c r="C14" s="50" t="s">
        <v>24</v>
      </c>
      <c r="D14" s="51">
        <v>15569355.539999999</v>
      </c>
    </row>
    <row r="15" spans="1:6" ht="20.25" customHeight="1">
      <c r="A15" s="50" t="s">
        <v>25</v>
      </c>
      <c r="B15" s="51">
        <v>8300000</v>
      </c>
      <c r="C15" s="50" t="s">
        <v>26</v>
      </c>
      <c r="D15" s="51"/>
    </row>
    <row r="16" spans="1:6" ht="20.25" customHeight="1">
      <c r="A16" s="50"/>
      <c r="B16" s="51"/>
      <c r="C16" s="50" t="s">
        <v>27</v>
      </c>
      <c r="D16" s="51"/>
      <c r="F16" s="67"/>
    </row>
    <row r="17" spans="1:4" ht="20.25" customHeight="1">
      <c r="A17" s="50"/>
      <c r="B17" s="51"/>
      <c r="C17" s="50" t="s">
        <v>138</v>
      </c>
      <c r="D17" s="51">
        <f>27180978.96</f>
        <v>27180978.960000001</v>
      </c>
    </row>
    <row r="18" spans="1:4" ht="20.25" customHeight="1">
      <c r="A18" s="50"/>
      <c r="B18" s="51"/>
      <c r="C18" s="50"/>
      <c r="D18" s="51"/>
    </row>
    <row r="19" spans="1:4" ht="20.25" customHeight="1">
      <c r="A19" s="50"/>
      <c r="B19" s="51"/>
      <c r="C19" s="50"/>
      <c r="D19" s="51"/>
    </row>
    <row r="20" spans="1:4" ht="20.25" customHeight="1">
      <c r="A20" s="52" t="s">
        <v>28</v>
      </c>
      <c r="B20" s="51">
        <f>B5+B6+B13+B15</f>
        <v>263145861.25999999</v>
      </c>
      <c r="C20" s="53" t="s">
        <v>29</v>
      </c>
      <c r="D20" s="51">
        <f>D9+D12+D14+D17</f>
        <v>263145861.26000002</v>
      </c>
    </row>
    <row r="21" spans="1:4" ht="20.25" customHeight="1">
      <c r="A21" s="50" t="s">
        <v>30</v>
      </c>
      <c r="B21" s="51"/>
      <c r="C21" s="54"/>
      <c r="D21" s="55"/>
    </row>
    <row r="22" spans="1:4" ht="20.25" customHeight="1">
      <c r="A22" s="50" t="s">
        <v>31</v>
      </c>
      <c r="B22" s="51"/>
      <c r="C22" s="54" t="s">
        <v>32</v>
      </c>
      <c r="D22" s="55"/>
    </row>
    <row r="23" spans="1:4" ht="20.25" customHeight="1">
      <c r="A23" s="52" t="s">
        <v>33</v>
      </c>
      <c r="B23" s="51"/>
      <c r="C23" s="52" t="s">
        <v>34</v>
      </c>
      <c r="D23" s="51"/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O21" sqref="O21"/>
    </sheetView>
  </sheetViews>
  <sheetFormatPr defaultRowHeight="14"/>
  <cols>
    <col min="1" max="1" width="13.453125" customWidth="1"/>
    <col min="2" max="2" width="23.453125" customWidth="1"/>
    <col min="3" max="3" width="14.08984375" style="120" bestFit="1" customWidth="1"/>
    <col min="4" max="4" width="9" style="120"/>
    <col min="5" max="5" width="14.6328125" style="120" customWidth="1"/>
    <col min="8" max="8" width="13.08984375" customWidth="1"/>
    <col min="9" max="9" width="13.26953125" customWidth="1"/>
    <col min="10" max="10" width="11.26953125" customWidth="1"/>
    <col min="11" max="11" width="11.08984375" customWidth="1"/>
  </cols>
  <sheetData>
    <row r="1" spans="1:13" ht="18" customHeight="1">
      <c r="A1" s="57" t="s">
        <v>108</v>
      </c>
    </row>
    <row r="2" spans="1:13" ht="21">
      <c r="A2" s="145" t="s">
        <v>72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>
      <c r="A3" s="5"/>
      <c r="B3" s="28"/>
      <c r="C3" s="121"/>
      <c r="D3" s="121"/>
      <c r="E3" s="121"/>
      <c r="F3" s="5"/>
      <c r="G3" s="5"/>
      <c r="H3" s="5"/>
      <c r="I3" s="5"/>
      <c r="J3" s="5"/>
      <c r="K3" s="148" t="s">
        <v>0</v>
      </c>
      <c r="L3" s="148"/>
      <c r="M3" s="148"/>
    </row>
    <row r="4" spans="1:13" ht="33.75" customHeight="1">
      <c r="A4" s="149" t="s">
        <v>37</v>
      </c>
      <c r="B4" s="149"/>
      <c r="C4" s="150" t="s">
        <v>38</v>
      </c>
      <c r="D4" s="151" t="s">
        <v>39</v>
      </c>
      <c r="E4" s="151" t="s">
        <v>40</v>
      </c>
      <c r="F4" s="147" t="s">
        <v>41</v>
      </c>
      <c r="G4" s="147" t="s">
        <v>17</v>
      </c>
      <c r="H4" s="147" t="s">
        <v>42</v>
      </c>
      <c r="I4" s="147" t="s">
        <v>21</v>
      </c>
      <c r="J4" s="147" t="s">
        <v>23</v>
      </c>
      <c r="K4" s="147" t="s">
        <v>25</v>
      </c>
      <c r="L4" s="147" t="s">
        <v>30</v>
      </c>
      <c r="M4" s="147"/>
    </row>
    <row r="5" spans="1:13" ht="25.5" customHeight="1">
      <c r="A5" s="29" t="s">
        <v>116</v>
      </c>
      <c r="B5" s="9" t="s">
        <v>43</v>
      </c>
      <c r="C5" s="150"/>
      <c r="D5" s="151"/>
      <c r="E5" s="151"/>
      <c r="F5" s="147"/>
      <c r="G5" s="147"/>
      <c r="H5" s="147"/>
      <c r="I5" s="147"/>
      <c r="J5" s="147"/>
      <c r="K5" s="147"/>
      <c r="L5" s="147"/>
      <c r="M5" s="147"/>
    </row>
    <row r="6" spans="1:13" ht="25.5" customHeight="1">
      <c r="A6" s="7" t="s">
        <v>139</v>
      </c>
      <c r="B6" s="7" t="s">
        <v>14</v>
      </c>
      <c r="C6" s="122">
        <f>C7+C10+C12</f>
        <v>185048387.24000001</v>
      </c>
      <c r="D6" s="122">
        <f>D7+D10+D12</f>
        <v>0</v>
      </c>
      <c r="E6" s="123">
        <f>E7+E10+E12</f>
        <v>160491307.24000001</v>
      </c>
      <c r="F6" s="73">
        <f t="shared" ref="F6:K6" si="0">F7+F10+F12</f>
        <v>0</v>
      </c>
      <c r="G6" s="73">
        <f t="shared" si="0"/>
        <v>0</v>
      </c>
      <c r="H6" s="73">
        <f t="shared" si="0"/>
        <v>2595080</v>
      </c>
      <c r="I6" s="73">
        <f t="shared" si="0"/>
        <v>13662000</v>
      </c>
      <c r="J6" s="73">
        <f t="shared" si="0"/>
        <v>0</v>
      </c>
      <c r="K6" s="73">
        <f t="shared" si="0"/>
        <v>8300000</v>
      </c>
      <c r="L6" s="146"/>
      <c r="M6" s="146"/>
    </row>
    <row r="7" spans="1:13" ht="25.5" customHeight="1">
      <c r="A7" s="68" t="s">
        <v>141</v>
      </c>
      <c r="B7" s="68" t="s">
        <v>142</v>
      </c>
      <c r="C7" s="124">
        <f>C8+C9</f>
        <v>184414139.24000001</v>
      </c>
      <c r="D7" s="125"/>
      <c r="E7" s="124">
        <f>E8+E9</f>
        <v>159857059.24000001</v>
      </c>
      <c r="F7" s="68"/>
      <c r="G7" s="68"/>
      <c r="H7" s="68">
        <f>H8</f>
        <v>2595080</v>
      </c>
      <c r="I7" s="68">
        <f>I8</f>
        <v>13662000</v>
      </c>
      <c r="J7" s="68"/>
      <c r="K7" s="68">
        <f>K8</f>
        <v>8300000</v>
      </c>
      <c r="L7" s="68"/>
      <c r="M7" s="68"/>
    </row>
    <row r="8" spans="1:13" ht="25.5" customHeight="1">
      <c r="A8" s="68" t="s">
        <v>143</v>
      </c>
      <c r="B8" s="68" t="s">
        <v>144</v>
      </c>
      <c r="C8" s="124">
        <f>E8+I8+K8+H8</f>
        <v>183700739.24000001</v>
      </c>
      <c r="D8" s="125"/>
      <c r="E8" s="124">
        <f>153959639.24+5897420-713400</f>
        <v>159143659.24000001</v>
      </c>
      <c r="F8" s="68"/>
      <c r="G8" s="68"/>
      <c r="H8" s="68">
        <v>2595080</v>
      </c>
      <c r="I8" s="68">
        <v>13662000</v>
      </c>
      <c r="J8" s="68"/>
      <c r="K8" s="68">
        <v>8300000</v>
      </c>
      <c r="L8" s="68"/>
      <c r="M8" s="68"/>
    </row>
    <row r="9" spans="1:13" ht="25.5" customHeight="1">
      <c r="A9" s="68" t="s">
        <v>145</v>
      </c>
      <c r="B9" s="68" t="s">
        <v>146</v>
      </c>
      <c r="C9" s="124">
        <f>E9+I9+K9+H9</f>
        <v>713400</v>
      </c>
      <c r="D9" s="125"/>
      <c r="E9" s="124">
        <v>713400</v>
      </c>
      <c r="F9" s="68"/>
      <c r="G9" s="68"/>
      <c r="H9" s="68"/>
      <c r="I9" s="68"/>
      <c r="J9" s="68"/>
      <c r="K9" s="68"/>
      <c r="L9" s="68"/>
      <c r="M9" s="68"/>
    </row>
    <row r="10" spans="1:13" ht="25.5" customHeight="1">
      <c r="A10" s="68" t="s">
        <v>147</v>
      </c>
      <c r="B10" s="68" t="s">
        <v>148</v>
      </c>
      <c r="C10" s="124">
        <f>C11</f>
        <v>363800</v>
      </c>
      <c r="D10" s="125"/>
      <c r="E10" s="124">
        <v>363800</v>
      </c>
      <c r="F10" s="68"/>
      <c r="G10" s="68"/>
      <c r="H10" s="68"/>
      <c r="I10" s="68"/>
      <c r="J10" s="68"/>
      <c r="K10" s="68"/>
      <c r="L10" s="68"/>
      <c r="M10" s="68"/>
    </row>
    <row r="11" spans="1:13" ht="25.5" customHeight="1">
      <c r="A11" s="68" t="s">
        <v>149</v>
      </c>
      <c r="B11" s="68" t="s">
        <v>150</v>
      </c>
      <c r="C11" s="124">
        <f>E11</f>
        <v>363800</v>
      </c>
      <c r="D11" s="125"/>
      <c r="E11" s="124">
        <v>363800</v>
      </c>
      <c r="F11" s="68"/>
      <c r="G11" s="68"/>
      <c r="H11" s="68"/>
      <c r="I11" s="68"/>
      <c r="J11" s="68"/>
      <c r="K11" s="68"/>
      <c r="L11" s="68"/>
      <c r="M11" s="68"/>
    </row>
    <row r="12" spans="1:13" ht="25.5" customHeight="1">
      <c r="A12" s="68" t="s">
        <v>151</v>
      </c>
      <c r="B12" s="68" t="s">
        <v>152</v>
      </c>
      <c r="C12" s="122">
        <f>C13+C14</f>
        <v>270448</v>
      </c>
      <c r="D12" s="125"/>
      <c r="E12" s="124">
        <v>270448</v>
      </c>
      <c r="F12" s="68"/>
      <c r="G12" s="68"/>
      <c r="H12" s="68"/>
      <c r="I12" s="68"/>
      <c r="J12" s="68"/>
      <c r="K12" s="68"/>
      <c r="L12" s="68"/>
      <c r="M12" s="68"/>
    </row>
    <row r="13" spans="1:13" ht="25.5" customHeight="1">
      <c r="A13" s="68" t="s">
        <v>153</v>
      </c>
      <c r="B13" s="68" t="s">
        <v>154</v>
      </c>
      <c r="C13" s="124">
        <f>E13</f>
        <v>0</v>
      </c>
      <c r="D13" s="125"/>
      <c r="E13" s="124"/>
      <c r="F13" s="68"/>
      <c r="G13" s="68"/>
      <c r="H13" s="68"/>
      <c r="I13" s="68"/>
      <c r="J13" s="68"/>
      <c r="K13" s="68"/>
      <c r="L13" s="68"/>
      <c r="M13" s="68"/>
    </row>
    <row r="14" spans="1:13" ht="25.5" customHeight="1">
      <c r="A14" s="7" t="s">
        <v>155</v>
      </c>
      <c r="B14" s="7" t="s">
        <v>156</v>
      </c>
      <c r="C14" s="124">
        <f>E14</f>
        <v>270448</v>
      </c>
      <c r="D14" s="125"/>
      <c r="E14" s="124">
        <v>270448</v>
      </c>
      <c r="F14" s="7"/>
      <c r="G14" s="7"/>
      <c r="H14" s="7"/>
      <c r="I14" s="7"/>
      <c r="J14" s="7"/>
      <c r="K14" s="7"/>
      <c r="L14" s="107"/>
      <c r="M14" s="107"/>
    </row>
    <row r="15" spans="1:13" ht="25.5" customHeight="1">
      <c r="A15" s="7" t="s">
        <v>157</v>
      </c>
      <c r="B15" s="7" t="s">
        <v>20</v>
      </c>
      <c r="C15" s="126">
        <f>C16</f>
        <v>35347139.520000003</v>
      </c>
      <c r="D15" s="125"/>
      <c r="E15" s="126">
        <f>E17+E18+E19</f>
        <v>35347139.520000003</v>
      </c>
      <c r="F15" s="7"/>
      <c r="G15" s="7"/>
      <c r="H15" s="7"/>
      <c r="I15" s="7"/>
      <c r="J15" s="7"/>
      <c r="K15" s="7"/>
      <c r="L15" s="107"/>
      <c r="M15" s="107"/>
    </row>
    <row r="16" spans="1:13" ht="25.5" customHeight="1">
      <c r="A16" s="7" t="s">
        <v>158</v>
      </c>
      <c r="B16" s="7" t="s">
        <v>159</v>
      </c>
      <c r="C16" s="127">
        <f>E16</f>
        <v>35347139.520000003</v>
      </c>
      <c r="D16" s="125"/>
      <c r="E16" s="72">
        <v>35347139.520000003</v>
      </c>
      <c r="F16" s="7"/>
      <c r="G16" s="7"/>
      <c r="H16" s="7"/>
      <c r="I16" s="7"/>
      <c r="J16" s="7"/>
      <c r="K16" s="7"/>
      <c r="L16" s="107"/>
      <c r="M16" s="107"/>
    </row>
    <row r="17" spans="1:13" ht="25.5" customHeight="1">
      <c r="A17" s="7" t="s">
        <v>160</v>
      </c>
      <c r="B17" s="7" t="s">
        <v>161</v>
      </c>
      <c r="C17" s="127">
        <f t="shared" ref="C17:C28" si="1">E17</f>
        <v>9096021.5999999996</v>
      </c>
      <c r="D17" s="125"/>
      <c r="E17" s="127">
        <v>9096021.5999999996</v>
      </c>
      <c r="F17" s="7"/>
      <c r="G17" s="7"/>
      <c r="H17" s="7"/>
      <c r="I17" s="7"/>
      <c r="J17" s="7"/>
      <c r="K17" s="7"/>
      <c r="L17" s="107"/>
      <c r="M17" s="107"/>
    </row>
    <row r="18" spans="1:13" ht="25.5" customHeight="1">
      <c r="A18" s="7" t="s">
        <v>162</v>
      </c>
      <c r="B18" s="7" t="s">
        <v>163</v>
      </c>
      <c r="C18" s="127">
        <f t="shared" si="1"/>
        <v>17500745.280000001</v>
      </c>
      <c r="D18" s="125"/>
      <c r="E18" s="127">
        <v>17500745.280000001</v>
      </c>
      <c r="F18" s="7"/>
      <c r="G18" s="7"/>
      <c r="H18" s="7"/>
      <c r="I18" s="7"/>
      <c r="J18" s="7"/>
      <c r="K18" s="7"/>
      <c r="L18" s="107"/>
      <c r="M18" s="107"/>
    </row>
    <row r="19" spans="1:13" ht="25.5" customHeight="1">
      <c r="A19" s="7" t="s">
        <v>164</v>
      </c>
      <c r="B19" s="7" t="s">
        <v>165</v>
      </c>
      <c r="C19" s="127">
        <f t="shared" si="1"/>
        <v>8750372.6400000006</v>
      </c>
      <c r="D19" s="125"/>
      <c r="E19" s="127">
        <v>8750372.6400000006</v>
      </c>
      <c r="F19" s="7"/>
      <c r="G19" s="7"/>
      <c r="H19" s="7"/>
      <c r="I19" s="7"/>
      <c r="J19" s="7"/>
      <c r="K19" s="7"/>
      <c r="L19" s="107"/>
      <c r="M19" s="107"/>
    </row>
    <row r="20" spans="1:13" ht="25.5" customHeight="1">
      <c r="A20" s="7" t="s">
        <v>166</v>
      </c>
      <c r="B20" s="7" t="s">
        <v>167</v>
      </c>
      <c r="C20" s="127">
        <f t="shared" si="1"/>
        <v>15569355.539999999</v>
      </c>
      <c r="D20" s="125"/>
      <c r="E20" s="127">
        <f>E21</f>
        <v>15569355.539999999</v>
      </c>
      <c r="F20" s="7"/>
      <c r="G20" s="7"/>
      <c r="H20" s="7"/>
      <c r="I20" s="7"/>
      <c r="J20" s="7"/>
      <c r="K20" s="7"/>
      <c r="L20" s="107"/>
      <c r="M20" s="107"/>
    </row>
    <row r="21" spans="1:13" ht="25.5" customHeight="1">
      <c r="A21" s="7" t="s">
        <v>168</v>
      </c>
      <c r="B21" s="7" t="s">
        <v>169</v>
      </c>
      <c r="C21" s="127">
        <f t="shared" si="1"/>
        <v>15569355.539999999</v>
      </c>
      <c r="D21" s="125"/>
      <c r="E21" s="72">
        <v>15569355.539999999</v>
      </c>
      <c r="F21" s="7"/>
      <c r="G21" s="7"/>
      <c r="H21" s="7"/>
      <c r="I21" s="7"/>
      <c r="J21" s="7"/>
      <c r="K21" s="7"/>
      <c r="L21" s="107"/>
      <c r="M21" s="107"/>
    </row>
    <row r="22" spans="1:13" ht="25.5" customHeight="1">
      <c r="A22" s="7" t="s">
        <v>170</v>
      </c>
      <c r="B22" s="7" t="s">
        <v>171</v>
      </c>
      <c r="C22" s="127">
        <f t="shared" si="1"/>
        <v>14219355.539999999</v>
      </c>
      <c r="D22" s="125"/>
      <c r="E22" s="72">
        <v>14219355.539999999</v>
      </c>
      <c r="F22" s="7"/>
      <c r="G22" s="7"/>
      <c r="H22" s="7"/>
      <c r="I22" s="7"/>
      <c r="J22" s="7"/>
      <c r="K22" s="7"/>
      <c r="L22" s="107"/>
      <c r="M22" s="107"/>
    </row>
    <row r="23" spans="1:13" ht="25.5" customHeight="1">
      <c r="A23" s="7" t="s">
        <v>172</v>
      </c>
      <c r="B23" s="7" t="s">
        <v>173</v>
      </c>
      <c r="C23" s="127">
        <f t="shared" si="1"/>
        <v>1350000</v>
      </c>
      <c r="D23" s="125"/>
      <c r="E23" s="72">
        <v>1350000</v>
      </c>
      <c r="F23" s="7"/>
      <c r="G23" s="7"/>
      <c r="H23" s="7"/>
      <c r="I23" s="7"/>
      <c r="J23" s="7"/>
      <c r="K23" s="7"/>
      <c r="L23" s="107"/>
      <c r="M23" s="107"/>
    </row>
    <row r="24" spans="1:13" ht="25.5" customHeight="1">
      <c r="A24" s="70" t="s">
        <v>174</v>
      </c>
      <c r="B24" s="70" t="s">
        <v>175</v>
      </c>
      <c r="C24" s="127">
        <f t="shared" si="1"/>
        <v>27180978.960000001</v>
      </c>
      <c r="D24" s="125"/>
      <c r="E24" s="127">
        <v>27180978.960000001</v>
      </c>
      <c r="F24" s="70"/>
      <c r="G24" s="70"/>
      <c r="H24" s="70"/>
      <c r="I24" s="70"/>
      <c r="J24" s="70"/>
      <c r="K24" s="70"/>
      <c r="L24" s="107"/>
      <c r="M24" s="107"/>
    </row>
    <row r="25" spans="1:13" ht="25" customHeight="1">
      <c r="A25" s="70" t="s">
        <v>176</v>
      </c>
      <c r="B25" s="70" t="s">
        <v>177</v>
      </c>
      <c r="C25" s="127">
        <f t="shared" si="1"/>
        <v>27180978.960000001</v>
      </c>
      <c r="D25" s="125"/>
      <c r="E25" s="127">
        <v>27180978.960000001</v>
      </c>
      <c r="F25" s="70"/>
      <c r="G25" s="71"/>
      <c r="H25" s="71"/>
      <c r="I25" s="71"/>
      <c r="J25" s="71"/>
      <c r="K25" s="71"/>
      <c r="L25" s="71"/>
      <c r="M25" s="71"/>
    </row>
    <row r="26" spans="1:13" ht="25" customHeight="1">
      <c r="A26" s="70" t="s">
        <v>178</v>
      </c>
      <c r="B26" s="70" t="s">
        <v>179</v>
      </c>
      <c r="C26" s="127">
        <f t="shared" si="1"/>
        <v>14281158.960000001</v>
      </c>
      <c r="D26" s="125"/>
      <c r="E26" s="72">
        <v>14281158.960000001</v>
      </c>
      <c r="F26" s="70"/>
      <c r="G26" s="71"/>
      <c r="H26" s="71"/>
      <c r="I26" s="71"/>
      <c r="J26" s="71"/>
      <c r="K26" s="71"/>
      <c r="L26" s="71"/>
      <c r="M26" s="71"/>
    </row>
    <row r="27" spans="1:13" ht="25" customHeight="1">
      <c r="A27" s="70" t="s">
        <v>180</v>
      </c>
      <c r="B27" s="70" t="s">
        <v>181</v>
      </c>
      <c r="C27" s="127">
        <f t="shared" si="1"/>
        <v>569280</v>
      </c>
      <c r="D27" s="125"/>
      <c r="E27" s="72">
        <v>569280</v>
      </c>
      <c r="F27" s="70"/>
      <c r="G27" s="71"/>
      <c r="H27" s="71"/>
      <c r="I27" s="71"/>
      <c r="J27" s="71"/>
      <c r="K27" s="71"/>
      <c r="L27" s="71"/>
      <c r="M27" s="71"/>
    </row>
    <row r="28" spans="1:13" ht="25" customHeight="1">
      <c r="A28" s="70" t="s">
        <v>182</v>
      </c>
      <c r="B28" s="70" t="s">
        <v>183</v>
      </c>
      <c r="C28" s="127">
        <f t="shared" si="1"/>
        <v>12330540</v>
      </c>
      <c r="D28" s="125"/>
      <c r="E28" s="127">
        <v>12330540</v>
      </c>
      <c r="F28" s="70"/>
      <c r="G28" s="71"/>
      <c r="H28" s="71"/>
      <c r="I28" s="71"/>
      <c r="J28" s="71"/>
      <c r="K28" s="71"/>
      <c r="L28" s="71"/>
      <c r="M28" s="71"/>
    </row>
    <row r="29" spans="1:13" ht="25" customHeight="1">
      <c r="A29" s="70"/>
      <c r="B29" s="70"/>
      <c r="C29" s="127"/>
      <c r="D29" s="125"/>
      <c r="E29" s="127"/>
      <c r="F29" s="70"/>
      <c r="G29" s="71"/>
      <c r="H29" s="71"/>
      <c r="I29" s="71"/>
      <c r="J29" s="71"/>
      <c r="K29" s="71"/>
      <c r="L29" s="71"/>
      <c r="M29" s="71"/>
    </row>
    <row r="30" spans="1:13" ht="25" customHeight="1">
      <c r="A30" s="70" t="s">
        <v>316</v>
      </c>
      <c r="B30" s="70"/>
      <c r="C30" s="127">
        <f>C6+C15+C20+C24</f>
        <v>263145861.26000002</v>
      </c>
      <c r="D30" s="127">
        <f t="shared" ref="D30:M30" si="2">D6+D15+D20+D24</f>
        <v>0</v>
      </c>
      <c r="E30" s="127">
        <f t="shared" si="2"/>
        <v>238588781.26000002</v>
      </c>
      <c r="F30" s="8">
        <f t="shared" si="2"/>
        <v>0</v>
      </c>
      <c r="G30" s="8">
        <f t="shared" si="2"/>
        <v>0</v>
      </c>
      <c r="H30" s="8">
        <f t="shared" si="2"/>
        <v>2595080</v>
      </c>
      <c r="I30" s="8">
        <f t="shared" si="2"/>
        <v>13662000</v>
      </c>
      <c r="J30" s="8">
        <f t="shared" si="2"/>
        <v>0</v>
      </c>
      <c r="K30" s="8">
        <f t="shared" si="2"/>
        <v>8300000</v>
      </c>
      <c r="L30" s="8">
        <f t="shared" si="2"/>
        <v>0</v>
      </c>
      <c r="M30" s="8">
        <f t="shared" si="2"/>
        <v>0</v>
      </c>
    </row>
  </sheetData>
  <mergeCells count="14">
    <mergeCell ref="A2:M2"/>
    <mergeCell ref="L6:M6"/>
    <mergeCell ref="G4:G5"/>
    <mergeCell ref="H4:H5"/>
    <mergeCell ref="I4:I5"/>
    <mergeCell ref="J4:J5"/>
    <mergeCell ref="K4:K5"/>
    <mergeCell ref="L4:M5"/>
    <mergeCell ref="K3:M3"/>
    <mergeCell ref="A4:B4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E11" sqref="E11"/>
    </sheetView>
  </sheetViews>
  <sheetFormatPr defaultRowHeight="14"/>
  <cols>
    <col min="2" max="2" width="31.90625" customWidth="1"/>
    <col min="3" max="3" width="20.08984375" customWidth="1"/>
    <col min="4" max="4" width="18.7265625" customWidth="1"/>
    <col min="5" max="5" width="15.36328125" customWidth="1"/>
    <col min="6" max="6" width="12.7265625" customWidth="1"/>
    <col min="7" max="7" width="16.36328125" customWidth="1"/>
    <col min="8" max="8" width="17.453125" customWidth="1"/>
    <col min="10" max="10" width="16.08984375" bestFit="1" customWidth="1"/>
  </cols>
  <sheetData>
    <row r="1" spans="1:10" ht="17.25" customHeight="1">
      <c r="A1" s="57" t="s">
        <v>109</v>
      </c>
    </row>
    <row r="2" spans="1:10" ht="25.5" customHeight="1">
      <c r="A2" s="152" t="s">
        <v>73</v>
      </c>
      <c r="B2" s="152"/>
      <c r="C2" s="152"/>
      <c r="D2" s="152"/>
      <c r="E2" s="152"/>
      <c r="F2" s="152"/>
      <c r="G2" s="152"/>
      <c r="H2" s="152"/>
    </row>
    <row r="3" spans="1:10" ht="22.5" customHeight="1">
      <c r="A3" s="12"/>
      <c r="B3" s="12"/>
      <c r="C3" s="12"/>
      <c r="D3" s="12"/>
      <c r="E3" s="12"/>
      <c r="F3" s="12"/>
      <c r="G3" s="21" t="s">
        <v>53</v>
      </c>
      <c r="H3" s="12"/>
    </row>
    <row r="4" spans="1:10" ht="20.149999999999999" customHeight="1">
      <c r="A4" s="13" t="s">
        <v>46</v>
      </c>
      <c r="B4" s="13" t="s">
        <v>43</v>
      </c>
      <c r="C4" s="13" t="s">
        <v>38</v>
      </c>
      <c r="D4" s="13" t="s">
        <v>47</v>
      </c>
      <c r="E4" s="13" t="s">
        <v>48</v>
      </c>
      <c r="F4" s="14" t="s">
        <v>49</v>
      </c>
      <c r="G4" s="14" t="s">
        <v>50</v>
      </c>
      <c r="H4" s="15" t="s">
        <v>51</v>
      </c>
    </row>
    <row r="5" spans="1:10" s="5" customFormat="1" ht="20.149999999999999" customHeight="1">
      <c r="A5" s="3" t="s">
        <v>139</v>
      </c>
      <c r="B5" s="6" t="s">
        <v>14</v>
      </c>
      <c r="C5" s="77">
        <f>C6+C9+C11</f>
        <v>185048387.24000001</v>
      </c>
      <c r="D5" s="77">
        <f>D7+D8+D10+D12+D13</f>
        <v>141701920.72</v>
      </c>
      <c r="E5" s="77">
        <f>E7+E8+E10+E12+E13</f>
        <v>29684466.520000003</v>
      </c>
      <c r="F5" s="77">
        <f t="shared" ref="F5:H5" si="0">F7+F8+F10+F12+F13</f>
        <v>0</v>
      </c>
      <c r="G5" s="77">
        <f t="shared" si="0"/>
        <v>13662000</v>
      </c>
      <c r="H5" s="77">
        <f t="shared" si="0"/>
        <v>0</v>
      </c>
    </row>
    <row r="6" spans="1:10" s="5" customFormat="1" ht="20.149999999999999" customHeight="1">
      <c r="A6" s="3" t="s">
        <v>141</v>
      </c>
      <c r="B6" s="6" t="s">
        <v>142</v>
      </c>
      <c r="C6" s="77">
        <f>C7+C8</f>
        <v>184414139.24000001</v>
      </c>
      <c r="D6" s="77">
        <f>D7+D8</f>
        <v>141338120.72</v>
      </c>
      <c r="E6" s="16">
        <f>E7+E8</f>
        <v>29414018.520000003</v>
      </c>
      <c r="F6" s="16">
        <f t="shared" ref="F6:H6" si="1">F7+F8</f>
        <v>0</v>
      </c>
      <c r="G6" s="16">
        <f t="shared" si="1"/>
        <v>13662000</v>
      </c>
      <c r="H6" s="16">
        <f t="shared" si="1"/>
        <v>0</v>
      </c>
    </row>
    <row r="7" spans="1:10" s="5" customFormat="1" ht="20.149999999999999" customHeight="1">
      <c r="A7" s="3" t="s">
        <v>143</v>
      </c>
      <c r="B7" s="6" t="s">
        <v>144</v>
      </c>
      <c r="C7" s="74">
        <f>D7+E7+F7+G7</f>
        <v>183700739.24000001</v>
      </c>
      <c r="D7" s="18">
        <f>141701920.72-363800</f>
        <v>141338120.72</v>
      </c>
      <c r="E7" s="85">
        <f>37449046.52-G7+5897420-E8-E13</f>
        <v>28700618.520000003</v>
      </c>
      <c r="F7" s="17"/>
      <c r="G7" s="17">
        <v>13662000</v>
      </c>
      <c r="H7" s="78"/>
      <c r="J7" s="115"/>
    </row>
    <row r="8" spans="1:10" s="5" customFormat="1" ht="20.149999999999999" customHeight="1">
      <c r="A8" s="3" t="s">
        <v>145</v>
      </c>
      <c r="B8" s="3" t="s">
        <v>146</v>
      </c>
      <c r="C8" s="74">
        <f>D8+E8</f>
        <v>713400</v>
      </c>
      <c r="D8" s="19"/>
      <c r="E8" s="18">
        <v>713400</v>
      </c>
      <c r="F8" s="17"/>
      <c r="G8" s="17"/>
      <c r="H8" s="78"/>
    </row>
    <row r="9" spans="1:10" s="5" customFormat="1" ht="20.149999999999999" customHeight="1">
      <c r="A9" s="3" t="s">
        <v>147</v>
      </c>
      <c r="B9" s="3" t="s">
        <v>148</v>
      </c>
      <c r="C9" s="74">
        <v>363800</v>
      </c>
      <c r="D9" s="18">
        <v>363800</v>
      </c>
      <c r="E9" s="19"/>
      <c r="F9" s="17"/>
      <c r="G9" s="17"/>
      <c r="H9" s="78"/>
    </row>
    <row r="10" spans="1:10" s="5" customFormat="1" ht="20.149999999999999" customHeight="1">
      <c r="A10" s="3" t="s">
        <v>149</v>
      </c>
      <c r="B10" s="3" t="s">
        <v>150</v>
      </c>
      <c r="C10" s="75">
        <v>363800</v>
      </c>
      <c r="D10" s="19">
        <v>363800</v>
      </c>
      <c r="E10" s="18"/>
      <c r="F10" s="17"/>
      <c r="G10" s="17"/>
      <c r="H10" s="78"/>
    </row>
    <row r="11" spans="1:10" s="5" customFormat="1" ht="20.149999999999999" customHeight="1">
      <c r="A11" s="3" t="s">
        <v>151</v>
      </c>
      <c r="B11" s="3" t="s">
        <v>152</v>
      </c>
      <c r="C11" s="75">
        <v>270448</v>
      </c>
      <c r="D11" s="19"/>
      <c r="E11" s="18">
        <v>270448</v>
      </c>
      <c r="F11" s="17"/>
      <c r="G11" s="17"/>
      <c r="H11" s="78"/>
    </row>
    <row r="12" spans="1:10" s="5" customFormat="1" ht="20.149999999999999" customHeight="1">
      <c r="A12" s="3" t="s">
        <v>153</v>
      </c>
      <c r="B12" s="3" t="s">
        <v>154</v>
      </c>
      <c r="C12" s="75">
        <v>0</v>
      </c>
      <c r="D12" s="19"/>
      <c r="E12" s="18">
        <v>0</v>
      </c>
      <c r="F12" s="17"/>
      <c r="G12" s="17"/>
      <c r="H12" s="78"/>
    </row>
    <row r="13" spans="1:10" s="5" customFormat="1" ht="20.149999999999999" customHeight="1">
      <c r="A13" s="3" t="s">
        <v>155</v>
      </c>
      <c r="B13" s="3" t="s">
        <v>156</v>
      </c>
      <c r="C13" s="75">
        <v>270448</v>
      </c>
      <c r="D13" s="19"/>
      <c r="E13" s="18">
        <v>270448</v>
      </c>
      <c r="F13" s="17"/>
      <c r="G13" s="17"/>
      <c r="H13" s="78"/>
    </row>
    <row r="14" spans="1:10" s="5" customFormat="1" ht="20.149999999999999" customHeight="1">
      <c r="A14" s="3" t="s">
        <v>157</v>
      </c>
      <c r="B14" s="3" t="s">
        <v>20</v>
      </c>
      <c r="C14" s="74">
        <v>35347139.520000003</v>
      </c>
      <c r="D14" s="18">
        <v>35347139.520000003</v>
      </c>
      <c r="E14" s="19"/>
      <c r="F14" s="17"/>
      <c r="G14" s="17"/>
      <c r="H14" s="78"/>
    </row>
    <row r="15" spans="1:10" s="5" customFormat="1" ht="20.149999999999999" customHeight="1">
      <c r="A15" s="3" t="s">
        <v>158</v>
      </c>
      <c r="B15" s="3" t="s">
        <v>159</v>
      </c>
      <c r="C15" s="74">
        <v>35347139.520000003</v>
      </c>
      <c r="D15" s="18">
        <v>35347139.520000003</v>
      </c>
      <c r="E15" s="19"/>
      <c r="F15" s="17"/>
      <c r="G15" s="17"/>
      <c r="H15" s="78"/>
    </row>
    <row r="16" spans="1:10" s="5" customFormat="1" ht="20.149999999999999" customHeight="1">
      <c r="A16" s="3" t="s">
        <v>160</v>
      </c>
      <c r="B16" s="3" t="s">
        <v>161</v>
      </c>
      <c r="C16" s="74">
        <v>9096021.5999999996</v>
      </c>
      <c r="D16" s="18">
        <v>9096021.5999999996</v>
      </c>
      <c r="E16" s="19"/>
      <c r="F16" s="17"/>
      <c r="G16" s="17"/>
      <c r="H16" s="78"/>
    </row>
    <row r="17" spans="1:8" s="5" customFormat="1" ht="20.149999999999999" customHeight="1">
      <c r="A17" s="10" t="s">
        <v>162</v>
      </c>
      <c r="B17" s="3" t="s">
        <v>163</v>
      </c>
      <c r="C17" s="76">
        <v>17500745.280000001</v>
      </c>
      <c r="D17" s="11">
        <v>17500745.280000001</v>
      </c>
      <c r="E17" s="11"/>
      <c r="F17" s="78"/>
      <c r="G17" s="78"/>
      <c r="H17" s="78"/>
    </row>
    <row r="18" spans="1:8" s="5" customFormat="1" ht="20.149999999999999" customHeight="1">
      <c r="A18" s="116" t="s">
        <v>164</v>
      </c>
      <c r="B18" s="116" t="s">
        <v>165</v>
      </c>
      <c r="C18" s="117">
        <v>8750372.6400000006</v>
      </c>
      <c r="D18" s="108">
        <v>8750372.6400000006</v>
      </c>
      <c r="E18" s="108"/>
      <c r="F18" s="108"/>
      <c r="G18" s="108"/>
      <c r="H18" s="108"/>
    </row>
    <row r="19" spans="1:8" s="5" customFormat="1" ht="20.149999999999999" customHeight="1">
      <c r="A19" s="116" t="s">
        <v>166</v>
      </c>
      <c r="B19" s="116" t="s">
        <v>167</v>
      </c>
      <c r="C19" s="117">
        <v>15569355.539999999</v>
      </c>
      <c r="D19" s="116">
        <v>15569355.539999999</v>
      </c>
      <c r="E19" s="116"/>
      <c r="F19" s="116"/>
      <c r="G19" s="116"/>
      <c r="H19" s="116"/>
    </row>
    <row r="20" spans="1:8" s="5" customFormat="1" ht="20.149999999999999" customHeight="1">
      <c r="A20" s="116" t="s">
        <v>168</v>
      </c>
      <c r="B20" s="116" t="s">
        <v>169</v>
      </c>
      <c r="C20" s="117">
        <v>15569355.539999999</v>
      </c>
      <c r="D20" s="116">
        <v>15569355.539999999</v>
      </c>
      <c r="E20" s="116"/>
      <c r="F20" s="116"/>
      <c r="G20" s="116"/>
      <c r="H20" s="116"/>
    </row>
    <row r="21" spans="1:8" s="5" customFormat="1" ht="20.149999999999999" customHeight="1">
      <c r="A21" s="116" t="s">
        <v>170</v>
      </c>
      <c r="B21" s="116" t="s">
        <v>171</v>
      </c>
      <c r="C21" s="117">
        <v>14219355.539999999</v>
      </c>
      <c r="D21" s="116">
        <v>14219355.539999999</v>
      </c>
      <c r="E21" s="116"/>
      <c r="F21" s="116"/>
      <c r="G21" s="116"/>
      <c r="H21" s="116"/>
    </row>
    <row r="22" spans="1:8" s="5" customFormat="1" ht="20.149999999999999" customHeight="1">
      <c r="A22" s="116" t="s">
        <v>172</v>
      </c>
      <c r="B22" s="116" t="s">
        <v>173</v>
      </c>
      <c r="C22" s="117">
        <v>1350000</v>
      </c>
      <c r="D22" s="116">
        <v>1350000</v>
      </c>
      <c r="E22" s="116"/>
      <c r="F22" s="116"/>
      <c r="G22" s="116"/>
      <c r="H22" s="116"/>
    </row>
    <row r="23" spans="1:8" s="5" customFormat="1" ht="20.149999999999999" customHeight="1">
      <c r="A23" s="116" t="s">
        <v>174</v>
      </c>
      <c r="B23" s="116" t="s">
        <v>175</v>
      </c>
      <c r="C23" s="117">
        <v>27180978.960000001</v>
      </c>
      <c r="D23" s="116">
        <v>27180978.960000001</v>
      </c>
      <c r="E23" s="116"/>
      <c r="F23" s="116"/>
      <c r="G23" s="116"/>
      <c r="H23" s="116"/>
    </row>
    <row r="24" spans="1:8" s="5" customFormat="1" ht="20.149999999999999" customHeight="1">
      <c r="A24" s="116" t="s">
        <v>176</v>
      </c>
      <c r="B24" s="116" t="s">
        <v>177</v>
      </c>
      <c r="C24" s="117">
        <v>27180978.960000001</v>
      </c>
      <c r="D24" s="116">
        <v>27180978.960000001</v>
      </c>
      <c r="E24" s="116"/>
      <c r="F24" s="116"/>
      <c r="G24" s="116"/>
      <c r="H24" s="116"/>
    </row>
    <row r="25" spans="1:8" s="5" customFormat="1" ht="20.149999999999999" customHeight="1">
      <c r="A25" s="116" t="s">
        <v>178</v>
      </c>
      <c r="B25" s="116" t="s">
        <v>179</v>
      </c>
      <c r="C25" s="117">
        <v>14281158.960000001</v>
      </c>
      <c r="D25" s="116">
        <v>14281158.960000001</v>
      </c>
      <c r="E25" s="116"/>
      <c r="F25" s="116"/>
      <c r="G25" s="116"/>
      <c r="H25" s="116"/>
    </row>
    <row r="26" spans="1:8" s="5" customFormat="1" ht="20.149999999999999" customHeight="1">
      <c r="A26" s="116" t="s">
        <v>180</v>
      </c>
      <c r="B26" s="116" t="s">
        <v>181</v>
      </c>
      <c r="C26" s="117">
        <v>569280</v>
      </c>
      <c r="D26" s="116">
        <v>569280</v>
      </c>
      <c r="E26" s="116"/>
      <c r="F26" s="116"/>
      <c r="G26" s="116"/>
      <c r="H26" s="116"/>
    </row>
    <row r="27" spans="1:8" s="5" customFormat="1" ht="20.149999999999999" customHeight="1">
      <c r="A27" s="116" t="s">
        <v>182</v>
      </c>
      <c r="B27" s="116" t="s">
        <v>183</v>
      </c>
      <c r="C27" s="117">
        <v>12330540</v>
      </c>
      <c r="D27" s="116">
        <v>12330540</v>
      </c>
      <c r="E27" s="116"/>
      <c r="F27" s="116"/>
      <c r="G27" s="116"/>
      <c r="H27" s="116"/>
    </row>
    <row r="28" spans="1:8" s="5" customFormat="1" ht="13">
      <c r="A28" s="116"/>
      <c r="B28" s="118" t="s">
        <v>316</v>
      </c>
      <c r="C28" s="119">
        <f>C5+C14+C19+C23</f>
        <v>263145861.26000002</v>
      </c>
      <c r="D28" s="119">
        <f t="shared" ref="D28:H28" si="2">D5+D14+D19+D23</f>
        <v>219799394.74000001</v>
      </c>
      <c r="E28" s="119">
        <f t="shared" si="2"/>
        <v>29684466.520000003</v>
      </c>
      <c r="F28" s="119">
        <f t="shared" si="2"/>
        <v>0</v>
      </c>
      <c r="G28" s="119">
        <f t="shared" si="2"/>
        <v>13662000</v>
      </c>
      <c r="H28" s="119">
        <f t="shared" si="2"/>
        <v>0</v>
      </c>
    </row>
  </sheetData>
  <mergeCells count="1">
    <mergeCell ref="A2:H2"/>
  </mergeCells>
  <phoneticPr fontId="1" type="noConversion"/>
  <pageMargins left="0.7" right="0.7" top="0.75" bottom="0.75" header="0.3" footer="0.3"/>
  <pageSetup paperSiz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I35" sqref="I35"/>
    </sheetView>
  </sheetViews>
  <sheetFormatPr defaultRowHeight="14"/>
  <cols>
    <col min="1" max="1" width="23.08984375" customWidth="1"/>
    <col min="2" max="2" width="13.7265625" customWidth="1"/>
    <col min="3" max="3" width="22.7265625" customWidth="1"/>
    <col min="4" max="4" width="16.36328125" customWidth="1"/>
    <col min="5" max="5" width="9.453125" bestFit="1" customWidth="1"/>
  </cols>
  <sheetData>
    <row r="1" spans="1:4" ht="21.75" customHeight="1">
      <c r="A1" s="57" t="s">
        <v>110</v>
      </c>
    </row>
    <row r="2" spans="1:4" ht="22.5" customHeight="1">
      <c r="A2" s="154" t="s">
        <v>74</v>
      </c>
      <c r="B2" s="154"/>
      <c r="C2" s="154"/>
      <c r="D2" s="154"/>
    </row>
    <row r="3" spans="1:4">
      <c r="D3" s="26" t="s">
        <v>71</v>
      </c>
    </row>
    <row r="4" spans="1:4" ht="21.75" customHeight="1">
      <c r="A4" s="153" t="s">
        <v>56</v>
      </c>
      <c r="B4" s="153"/>
      <c r="C4" s="153" t="s">
        <v>57</v>
      </c>
      <c r="D4" s="153"/>
    </row>
    <row r="5" spans="1:4" ht="21.75" customHeight="1">
      <c r="A5" s="20" t="s">
        <v>59</v>
      </c>
      <c r="B5" s="20" t="s">
        <v>61</v>
      </c>
      <c r="C5" s="20" t="s">
        <v>62</v>
      </c>
      <c r="D5" s="20" t="s">
        <v>61</v>
      </c>
    </row>
    <row r="6" spans="1:4" ht="21.75" customHeight="1">
      <c r="A6" s="22" t="s">
        <v>54</v>
      </c>
      <c r="B6" s="23">
        <f>B7</f>
        <v>238588781.25999999</v>
      </c>
      <c r="C6" s="22" t="s">
        <v>63</v>
      </c>
      <c r="D6" s="24">
        <f>D18</f>
        <v>238588781.25999999</v>
      </c>
    </row>
    <row r="7" spans="1:4" ht="21.75" customHeight="1">
      <c r="A7" s="79" t="s">
        <v>117</v>
      </c>
      <c r="B7" s="23">
        <v>238588781.25999999</v>
      </c>
      <c r="C7" s="22" t="s">
        <v>66</v>
      </c>
      <c r="D7" s="24"/>
    </row>
    <row r="8" spans="1:4" ht="21.75" customHeight="1">
      <c r="A8" s="79" t="s">
        <v>118</v>
      </c>
      <c r="B8" s="22"/>
      <c r="C8" s="3" t="s">
        <v>64</v>
      </c>
      <c r="D8" s="24"/>
    </row>
    <row r="9" spans="1:4" ht="21.75" customHeight="1">
      <c r="A9" s="79"/>
      <c r="B9" s="22"/>
      <c r="C9" s="3" t="s">
        <v>65</v>
      </c>
      <c r="D9" s="24"/>
    </row>
    <row r="10" spans="1:4" ht="21.75" customHeight="1">
      <c r="A10" s="79"/>
      <c r="B10" s="22"/>
      <c r="C10" s="22" t="s">
        <v>67</v>
      </c>
      <c r="D10" s="80"/>
    </row>
    <row r="11" spans="1:4" ht="21.75" customHeight="1">
      <c r="A11" s="79"/>
      <c r="B11" s="22"/>
      <c r="C11" s="22" t="s">
        <v>68</v>
      </c>
      <c r="D11" s="80">
        <f>D6-D13-D14-D15</f>
        <v>160491307.23999998</v>
      </c>
    </row>
    <row r="12" spans="1:4" ht="21.75" customHeight="1">
      <c r="A12" s="79"/>
      <c r="B12" s="22"/>
      <c r="C12" s="22" t="s">
        <v>69</v>
      </c>
      <c r="D12" s="79"/>
    </row>
    <row r="13" spans="1:4" ht="21.75" customHeight="1">
      <c r="A13" s="22"/>
      <c r="B13" s="22"/>
      <c r="C13" s="5" t="s">
        <v>186</v>
      </c>
      <c r="D13" s="79">
        <v>35347139.520000003</v>
      </c>
    </row>
    <row r="14" spans="1:4" ht="21.75" customHeight="1">
      <c r="A14" s="22"/>
      <c r="B14" s="22"/>
      <c r="C14" s="22" t="s">
        <v>187</v>
      </c>
      <c r="D14" s="79">
        <v>15569355.539999999</v>
      </c>
    </row>
    <row r="15" spans="1:4" ht="21.75" customHeight="1">
      <c r="A15" s="22" t="s">
        <v>55</v>
      </c>
      <c r="B15" s="22"/>
      <c r="C15" s="22" t="s">
        <v>188</v>
      </c>
      <c r="D15" s="79">
        <v>27180978.960000001</v>
      </c>
    </row>
    <row r="16" spans="1:4" ht="21.75" customHeight="1">
      <c r="A16" s="22" t="s">
        <v>184</v>
      </c>
      <c r="B16" s="22"/>
      <c r="C16" s="22" t="s">
        <v>70</v>
      </c>
      <c r="D16" s="22"/>
    </row>
    <row r="17" spans="1:4" ht="21.75" customHeight="1">
      <c r="A17" s="22" t="s">
        <v>185</v>
      </c>
      <c r="B17" s="22"/>
      <c r="C17" s="22"/>
      <c r="D17" s="22"/>
    </row>
    <row r="18" spans="1:4" ht="21.75" customHeight="1">
      <c r="A18" s="15" t="s">
        <v>33</v>
      </c>
      <c r="B18" s="23">
        <f>B7+B9+B10+B12</f>
        <v>238588781.25999999</v>
      </c>
      <c r="C18" s="15" t="s">
        <v>34</v>
      </c>
      <c r="D18" s="23">
        <f>B18</f>
        <v>238588781.25999999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workbookViewId="0">
      <selection activeCell="C11" activeCellId="1" sqref="C7:C9 C11"/>
    </sheetView>
  </sheetViews>
  <sheetFormatPr defaultRowHeight="14"/>
  <cols>
    <col min="1" max="1" width="12.453125" customWidth="1"/>
    <col min="2" max="2" width="29.26953125" customWidth="1"/>
    <col min="3" max="3" width="20.7265625" customWidth="1"/>
    <col min="4" max="4" width="14.7265625" customWidth="1"/>
    <col min="5" max="5" width="15" customWidth="1"/>
    <col min="6" max="6" width="25.90625" customWidth="1"/>
  </cols>
  <sheetData>
    <row r="1" spans="1:7" ht="21" customHeight="1">
      <c r="A1" s="57" t="s">
        <v>111</v>
      </c>
    </row>
    <row r="2" spans="1:7" ht="31.5" customHeight="1">
      <c r="A2" s="154" t="s">
        <v>79</v>
      </c>
      <c r="B2" s="154"/>
      <c r="C2" s="154"/>
      <c r="D2" s="154"/>
      <c r="E2" s="154"/>
    </row>
    <row r="3" spans="1:7">
      <c r="E3" s="25" t="s">
        <v>81</v>
      </c>
    </row>
    <row r="4" spans="1:7">
      <c r="A4" s="30" t="s">
        <v>46</v>
      </c>
      <c r="B4" s="13" t="s">
        <v>80</v>
      </c>
      <c r="C4" s="30" t="s">
        <v>76</v>
      </c>
      <c r="D4" s="30" t="s">
        <v>47</v>
      </c>
      <c r="E4" s="30" t="s">
        <v>48</v>
      </c>
      <c r="F4" s="157"/>
      <c r="G4" s="158"/>
    </row>
    <row r="5" spans="1:7">
      <c r="A5" s="3" t="s">
        <v>139</v>
      </c>
      <c r="B5" s="6" t="s">
        <v>14</v>
      </c>
      <c r="C5" s="77">
        <f>D5+E5</f>
        <v>160491307.24000001</v>
      </c>
      <c r="D5" s="77">
        <f>D6+D11</f>
        <v>141701920.72</v>
      </c>
      <c r="E5" s="77">
        <f>E6+E9</f>
        <v>18789386.52</v>
      </c>
      <c r="F5" s="157"/>
      <c r="G5" s="158"/>
    </row>
    <row r="6" spans="1:7">
      <c r="A6" s="3" t="s">
        <v>141</v>
      </c>
      <c r="B6" s="6" t="s">
        <v>142</v>
      </c>
      <c r="C6" s="77">
        <f>D6+E6</f>
        <v>159857059.24000001</v>
      </c>
      <c r="D6" s="77">
        <f>D7</f>
        <v>141338120.72</v>
      </c>
      <c r="E6" s="77">
        <f>E7+E8</f>
        <v>18518938.52</v>
      </c>
      <c r="F6" s="157"/>
      <c r="G6" s="158"/>
    </row>
    <row r="7" spans="1:7">
      <c r="A7" s="3" t="s">
        <v>143</v>
      </c>
      <c r="B7" s="6" t="s">
        <v>144</v>
      </c>
      <c r="C7" s="77">
        <f>D7+E7</f>
        <v>159143659.24000001</v>
      </c>
      <c r="D7" s="77">
        <v>141338120.72</v>
      </c>
      <c r="E7" s="77">
        <f>18075986.52-E10</f>
        <v>17805538.52</v>
      </c>
      <c r="F7" s="157"/>
      <c r="G7" s="158"/>
    </row>
    <row r="8" spans="1:7">
      <c r="A8" s="3">
        <v>2050299</v>
      </c>
      <c r="B8" s="6" t="s">
        <v>349</v>
      </c>
      <c r="C8" s="77">
        <f>E8</f>
        <v>713400</v>
      </c>
      <c r="D8" s="77"/>
      <c r="E8" s="77">
        <v>713400</v>
      </c>
      <c r="F8" s="133"/>
      <c r="G8" s="134"/>
    </row>
    <row r="9" spans="1:7">
      <c r="A9" s="3">
        <v>20509</v>
      </c>
      <c r="B9" s="6" t="s">
        <v>152</v>
      </c>
      <c r="C9" s="77">
        <f>E9</f>
        <v>270448</v>
      </c>
      <c r="D9" s="77"/>
      <c r="E9" s="77">
        <v>270448</v>
      </c>
      <c r="F9" s="141"/>
      <c r="G9" s="142"/>
    </row>
    <row r="10" spans="1:7">
      <c r="A10" s="3">
        <v>2050904</v>
      </c>
      <c r="B10" s="6" t="s">
        <v>156</v>
      </c>
      <c r="C10" s="77">
        <f>E10</f>
        <v>270448</v>
      </c>
      <c r="D10" s="77"/>
      <c r="E10" s="77">
        <v>270448</v>
      </c>
      <c r="F10" s="141"/>
      <c r="G10" s="142"/>
    </row>
    <row r="11" spans="1:7">
      <c r="A11" s="4" t="s">
        <v>147</v>
      </c>
      <c r="B11" s="4" t="s">
        <v>148</v>
      </c>
      <c r="C11" s="77">
        <f t="shared" ref="C11:C26" si="0">D11+E11</f>
        <v>363800</v>
      </c>
      <c r="D11" s="113">
        <v>363800</v>
      </c>
      <c r="E11" s="113"/>
      <c r="F11" s="27"/>
      <c r="G11" s="2"/>
    </row>
    <row r="12" spans="1:7">
      <c r="A12" s="4" t="s">
        <v>149</v>
      </c>
      <c r="B12" s="4" t="s">
        <v>150</v>
      </c>
      <c r="C12" s="77">
        <f t="shared" si="0"/>
        <v>363800</v>
      </c>
      <c r="D12" s="77">
        <v>363800</v>
      </c>
      <c r="E12" s="78"/>
      <c r="F12" s="157"/>
      <c r="G12" s="158"/>
    </row>
    <row r="13" spans="1:7">
      <c r="A13" s="4" t="s">
        <v>157</v>
      </c>
      <c r="B13" s="4" t="s">
        <v>20</v>
      </c>
      <c r="C13" s="77">
        <f t="shared" si="0"/>
        <v>35347139.520000003</v>
      </c>
      <c r="D13" s="78">
        <v>35347139.520000003</v>
      </c>
      <c r="E13" s="114"/>
      <c r="F13" s="157"/>
      <c r="G13" s="158"/>
    </row>
    <row r="14" spans="1:7">
      <c r="A14" s="4" t="s">
        <v>158</v>
      </c>
      <c r="B14" s="4" t="s">
        <v>159</v>
      </c>
      <c r="C14" s="77">
        <f t="shared" si="0"/>
        <v>35347139.520000003</v>
      </c>
      <c r="D14" s="114">
        <v>35347139.520000003</v>
      </c>
      <c r="E14" s="78"/>
      <c r="F14" s="157"/>
      <c r="G14" s="158"/>
    </row>
    <row r="15" spans="1:7">
      <c r="A15" s="4" t="s">
        <v>160</v>
      </c>
      <c r="B15" s="4" t="s">
        <v>161</v>
      </c>
      <c r="C15" s="77">
        <f t="shared" si="0"/>
        <v>9096021.5999999996</v>
      </c>
      <c r="D15" s="114">
        <v>9096021.5999999996</v>
      </c>
      <c r="E15" s="78"/>
      <c r="F15" s="157"/>
      <c r="G15" s="158"/>
    </row>
    <row r="16" spans="1:7">
      <c r="A16" s="4" t="s">
        <v>162</v>
      </c>
      <c r="B16" s="4" t="s">
        <v>163</v>
      </c>
      <c r="C16" s="77">
        <f t="shared" si="0"/>
        <v>17500745.280000001</v>
      </c>
      <c r="D16" s="114">
        <v>17500745.280000001</v>
      </c>
      <c r="E16" s="78"/>
      <c r="F16" s="157"/>
      <c r="G16" s="158"/>
    </row>
    <row r="17" spans="1:7">
      <c r="A17" s="10" t="s">
        <v>164</v>
      </c>
      <c r="B17" s="32" t="s">
        <v>165</v>
      </c>
      <c r="C17" s="77">
        <f t="shared" si="0"/>
        <v>8750372.6400000006</v>
      </c>
      <c r="D17" s="114">
        <v>8750372.6400000006</v>
      </c>
      <c r="E17" s="78"/>
      <c r="F17" s="157"/>
      <c r="G17" s="158"/>
    </row>
    <row r="18" spans="1:7">
      <c r="A18" s="10" t="s">
        <v>166</v>
      </c>
      <c r="B18" s="32" t="s">
        <v>167</v>
      </c>
      <c r="C18" s="77">
        <f t="shared" si="0"/>
        <v>15569355.539999999</v>
      </c>
      <c r="D18" s="114">
        <v>15569355.539999999</v>
      </c>
      <c r="E18" s="78"/>
      <c r="F18" s="157"/>
      <c r="G18" s="158"/>
    </row>
    <row r="19" spans="1:7">
      <c r="A19" s="10" t="s">
        <v>168</v>
      </c>
      <c r="B19" s="32" t="s">
        <v>169</v>
      </c>
      <c r="C19" s="77">
        <f t="shared" si="0"/>
        <v>15569355.539999999</v>
      </c>
      <c r="D19" s="114">
        <v>15569355.539999999</v>
      </c>
      <c r="E19" s="78"/>
      <c r="F19" s="157"/>
      <c r="G19" s="158"/>
    </row>
    <row r="20" spans="1:7" ht="15">
      <c r="A20" s="32" t="s">
        <v>170</v>
      </c>
      <c r="B20" s="10" t="s">
        <v>171</v>
      </c>
      <c r="C20" s="77">
        <f t="shared" si="0"/>
        <v>14219355.539999999</v>
      </c>
      <c r="D20" s="114">
        <v>14219355.539999999</v>
      </c>
      <c r="E20" s="78"/>
      <c r="F20" s="159"/>
      <c r="G20" s="160"/>
    </row>
    <row r="21" spans="1:7">
      <c r="A21" s="32" t="s">
        <v>172</v>
      </c>
      <c r="B21" s="32" t="s">
        <v>173</v>
      </c>
      <c r="C21" s="77">
        <f t="shared" si="0"/>
        <v>1350000</v>
      </c>
      <c r="D21" s="114">
        <v>1350000</v>
      </c>
      <c r="E21" s="78"/>
      <c r="F21" s="155"/>
      <c r="G21" s="156"/>
    </row>
    <row r="22" spans="1:7">
      <c r="A22" s="31" t="s">
        <v>174</v>
      </c>
      <c r="B22" s="32" t="s">
        <v>175</v>
      </c>
      <c r="C22" s="77">
        <f t="shared" si="0"/>
        <v>27180978.960000001</v>
      </c>
      <c r="D22" s="114">
        <v>27180978.960000001</v>
      </c>
      <c r="E22" s="78"/>
      <c r="F22" s="155"/>
      <c r="G22" s="156"/>
    </row>
    <row r="23" spans="1:7">
      <c r="A23" s="31" t="s">
        <v>176</v>
      </c>
      <c r="B23" s="32" t="s">
        <v>177</v>
      </c>
      <c r="C23" s="77">
        <f t="shared" si="0"/>
        <v>27180978.960000001</v>
      </c>
      <c r="D23" s="114">
        <v>27180978.960000001</v>
      </c>
      <c r="E23" s="78"/>
      <c r="F23" s="155"/>
      <c r="G23" s="156"/>
    </row>
    <row r="24" spans="1:7">
      <c r="A24" s="31" t="s">
        <v>178</v>
      </c>
      <c r="B24" s="32" t="s">
        <v>179</v>
      </c>
      <c r="C24" s="77">
        <f t="shared" si="0"/>
        <v>14281158.960000001</v>
      </c>
      <c r="D24" s="114">
        <v>14281158.960000001</v>
      </c>
      <c r="E24" s="78"/>
      <c r="F24" s="155"/>
      <c r="G24" s="156"/>
    </row>
    <row r="25" spans="1:7">
      <c r="A25" s="32" t="s">
        <v>180</v>
      </c>
      <c r="B25" s="32" t="s">
        <v>181</v>
      </c>
      <c r="C25" s="77">
        <f t="shared" si="0"/>
        <v>569280</v>
      </c>
      <c r="D25" s="114">
        <v>569280</v>
      </c>
      <c r="E25" s="78"/>
      <c r="F25" s="155"/>
      <c r="G25" s="156"/>
    </row>
    <row r="26" spans="1:7">
      <c r="A26" s="32" t="s">
        <v>182</v>
      </c>
      <c r="B26" s="32" t="s">
        <v>183</v>
      </c>
      <c r="C26" s="77">
        <f t="shared" si="0"/>
        <v>12330540</v>
      </c>
      <c r="D26" s="114">
        <v>12330540</v>
      </c>
      <c r="E26" s="78"/>
      <c r="F26" s="155"/>
      <c r="G26" s="156"/>
    </row>
    <row r="27" spans="1:7">
      <c r="A27" s="31"/>
      <c r="B27" s="32"/>
      <c r="C27" s="114"/>
      <c r="D27" s="114"/>
      <c r="E27" s="78"/>
      <c r="F27" s="161"/>
      <c r="G27" s="156"/>
    </row>
    <row r="28" spans="1:7">
      <c r="A28" s="32"/>
      <c r="B28" s="32"/>
      <c r="C28" s="114"/>
      <c r="D28" s="114"/>
      <c r="E28" s="78"/>
      <c r="F28" s="155"/>
      <c r="G28" s="156"/>
    </row>
    <row r="29" spans="1:7">
      <c r="A29" s="31"/>
      <c r="B29" s="33" t="s">
        <v>78</v>
      </c>
      <c r="C29" s="114">
        <f>C5+C13+C18+C22</f>
        <v>238588781.26000002</v>
      </c>
      <c r="D29" s="114">
        <f>D5+D13+D18+D22</f>
        <v>219799394.74000001</v>
      </c>
      <c r="E29" s="114">
        <f>E5+E13+E18+E22</f>
        <v>18789386.52</v>
      </c>
      <c r="F29" s="155"/>
      <c r="G29" s="156"/>
    </row>
  </sheetData>
  <mergeCells count="23">
    <mergeCell ref="F6:G6"/>
    <mergeCell ref="F7:G7"/>
    <mergeCell ref="F28:G28"/>
    <mergeCell ref="F29:G29"/>
    <mergeCell ref="F26:G26"/>
    <mergeCell ref="F27:G27"/>
    <mergeCell ref="F12:G12"/>
    <mergeCell ref="A2:E2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21:G21"/>
    <mergeCell ref="F13:G13"/>
    <mergeCell ref="F14:G14"/>
    <mergeCell ref="F15:G15"/>
    <mergeCell ref="F4:G4"/>
    <mergeCell ref="F5:G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0" workbookViewId="0">
      <selection activeCell="J26" sqref="J26"/>
    </sheetView>
  </sheetViews>
  <sheetFormatPr defaultColWidth="9" defaultRowHeight="14"/>
  <cols>
    <col min="1" max="1" width="12.08984375" style="88" customWidth="1"/>
    <col min="2" max="2" width="25.36328125" style="88" customWidth="1"/>
    <col min="3" max="3" width="14.6328125" style="88" customWidth="1"/>
    <col min="4" max="4" width="22.90625" style="88" customWidth="1"/>
    <col min="5" max="5" width="17.453125" style="92" customWidth="1"/>
    <col min="6" max="6" width="18.08984375" style="93" customWidth="1"/>
    <col min="7" max="7" width="17" style="93" customWidth="1"/>
    <col min="8" max="16384" width="9" style="88"/>
  </cols>
  <sheetData>
    <row r="1" spans="1:7" ht="21" customHeight="1">
      <c r="A1" s="57" t="s">
        <v>112</v>
      </c>
    </row>
    <row r="2" spans="1:7" ht="21">
      <c r="A2" s="154" t="s">
        <v>94</v>
      </c>
      <c r="B2" s="154"/>
      <c r="C2" s="154"/>
      <c r="D2" s="154"/>
      <c r="E2" s="154"/>
      <c r="F2" s="154"/>
      <c r="G2" s="154"/>
    </row>
    <row r="3" spans="1:7">
      <c r="F3" s="94" t="s">
        <v>95</v>
      </c>
    </row>
    <row r="4" spans="1:7" s="97" customFormat="1" ht="23.25" customHeight="1">
      <c r="A4" s="69" t="s">
        <v>322</v>
      </c>
      <c r="B4" s="69" t="s">
        <v>87</v>
      </c>
      <c r="C4" s="69" t="s">
        <v>84</v>
      </c>
      <c r="D4" s="69" t="s">
        <v>85</v>
      </c>
      <c r="E4" s="89" t="s">
        <v>76</v>
      </c>
      <c r="F4" s="69" t="s">
        <v>92</v>
      </c>
      <c r="G4" s="69" t="s">
        <v>93</v>
      </c>
    </row>
    <row r="5" spans="1:7" ht="24" customHeight="1">
      <c r="A5" s="101">
        <v>505</v>
      </c>
      <c r="B5" s="102" t="s">
        <v>323</v>
      </c>
      <c r="C5" s="102">
        <v>301</v>
      </c>
      <c r="D5" s="102" t="s">
        <v>89</v>
      </c>
      <c r="E5" s="101">
        <f>F5+G5</f>
        <v>189848182.89999998</v>
      </c>
      <c r="F5" s="101">
        <f>SUM(F6:F17)</f>
        <v>189848182.89999998</v>
      </c>
      <c r="G5" s="101"/>
    </row>
    <row r="6" spans="1:7" ht="24" customHeight="1">
      <c r="A6" s="90" t="s">
        <v>318</v>
      </c>
      <c r="B6" s="90" t="s">
        <v>89</v>
      </c>
      <c r="C6" s="91" t="s">
        <v>191</v>
      </c>
      <c r="D6" s="91" t="s">
        <v>90</v>
      </c>
      <c r="E6" s="87">
        <f t="shared" ref="E6:E38" si="0">F6+G6</f>
        <v>26236704</v>
      </c>
      <c r="F6" s="87">
        <v>26236704</v>
      </c>
      <c r="G6" s="96"/>
    </row>
    <row r="7" spans="1:7" ht="24" customHeight="1">
      <c r="A7" s="90" t="s">
        <v>318</v>
      </c>
      <c r="B7" s="90" t="s">
        <v>89</v>
      </c>
      <c r="C7" s="91" t="s">
        <v>193</v>
      </c>
      <c r="D7" s="91" t="s">
        <v>91</v>
      </c>
      <c r="E7" s="87">
        <f t="shared" si="0"/>
        <v>2429820</v>
      </c>
      <c r="F7" s="87">
        <v>2429820</v>
      </c>
      <c r="G7" s="96"/>
    </row>
    <row r="8" spans="1:7" ht="24" customHeight="1">
      <c r="A8" s="90" t="s">
        <v>318</v>
      </c>
      <c r="B8" s="90" t="s">
        <v>89</v>
      </c>
      <c r="C8" s="91" t="s">
        <v>193</v>
      </c>
      <c r="D8" s="91" t="s">
        <v>91</v>
      </c>
      <c r="E8" s="87">
        <f t="shared" si="0"/>
        <v>1803216</v>
      </c>
      <c r="F8" s="87">
        <v>1803216</v>
      </c>
      <c r="G8" s="96"/>
    </row>
    <row r="9" spans="1:7" ht="24" customHeight="1">
      <c r="A9" s="90" t="s">
        <v>318</v>
      </c>
      <c r="B9" s="90" t="s">
        <v>89</v>
      </c>
      <c r="C9" s="91" t="s">
        <v>195</v>
      </c>
      <c r="D9" s="91" t="s">
        <v>196</v>
      </c>
      <c r="E9" s="87">
        <f t="shared" si="0"/>
        <v>82119918</v>
      </c>
      <c r="F9" s="87">
        <v>82119918</v>
      </c>
      <c r="G9" s="96"/>
    </row>
    <row r="10" spans="1:7" ht="24" customHeight="1">
      <c r="A10" s="90" t="s">
        <v>318</v>
      </c>
      <c r="B10" s="90" t="s">
        <v>89</v>
      </c>
      <c r="C10" s="91" t="s">
        <v>201</v>
      </c>
      <c r="D10" s="91" t="s">
        <v>202</v>
      </c>
      <c r="E10" s="87">
        <f t="shared" si="0"/>
        <v>2406352.48</v>
      </c>
      <c r="F10" s="87">
        <v>2406352.48</v>
      </c>
      <c r="G10" s="96"/>
    </row>
    <row r="11" spans="1:7" ht="24" customHeight="1">
      <c r="A11" s="90" t="s">
        <v>318</v>
      </c>
      <c r="B11" s="90" t="s">
        <v>89</v>
      </c>
      <c r="C11" s="91" t="s">
        <v>198</v>
      </c>
      <c r="D11" s="91" t="s">
        <v>199</v>
      </c>
      <c r="E11" s="87">
        <f t="shared" si="0"/>
        <v>6420000</v>
      </c>
      <c r="F11" s="87">
        <v>6420000</v>
      </c>
      <c r="G11" s="96"/>
    </row>
    <row r="12" spans="1:7" ht="24" customHeight="1">
      <c r="A12" s="86" t="s">
        <v>318</v>
      </c>
      <c r="B12" s="86" t="s">
        <v>89</v>
      </c>
      <c r="C12" s="86" t="s">
        <v>269</v>
      </c>
      <c r="D12" s="86" t="s">
        <v>270</v>
      </c>
      <c r="E12" s="87">
        <f t="shared" si="0"/>
        <v>17500745.280000001</v>
      </c>
      <c r="F12" s="95">
        <v>17500745.280000001</v>
      </c>
      <c r="G12" s="96"/>
    </row>
    <row r="13" spans="1:7" ht="24" customHeight="1">
      <c r="A13" s="86" t="s">
        <v>318</v>
      </c>
      <c r="B13" s="86" t="s">
        <v>89</v>
      </c>
      <c r="C13" s="86" t="s">
        <v>273</v>
      </c>
      <c r="D13" s="86" t="s">
        <v>274</v>
      </c>
      <c r="E13" s="87">
        <f t="shared" si="0"/>
        <v>8750372.6400000006</v>
      </c>
      <c r="F13" s="95">
        <v>8750372.6400000006</v>
      </c>
      <c r="G13" s="96"/>
    </row>
    <row r="14" spans="1:7" ht="24" customHeight="1">
      <c r="A14" s="86" t="s">
        <v>318</v>
      </c>
      <c r="B14" s="86" t="s">
        <v>89</v>
      </c>
      <c r="C14" s="86" t="s">
        <v>201</v>
      </c>
      <c r="D14" s="86" t="s">
        <v>202</v>
      </c>
      <c r="E14" s="87">
        <f t="shared" si="0"/>
        <v>14219355.539999999</v>
      </c>
      <c r="F14" s="95">
        <v>14219355.539999999</v>
      </c>
      <c r="G14" s="96"/>
    </row>
    <row r="15" spans="1:7" ht="24" customHeight="1">
      <c r="A15" s="86" t="s">
        <v>318</v>
      </c>
      <c r="B15" s="86" t="s">
        <v>89</v>
      </c>
      <c r="C15" s="86" t="s">
        <v>201</v>
      </c>
      <c r="D15" s="86" t="s">
        <v>202</v>
      </c>
      <c r="E15" s="87">
        <f t="shared" si="0"/>
        <v>1350000</v>
      </c>
      <c r="F15" s="95">
        <v>1350000</v>
      </c>
      <c r="G15" s="96"/>
    </row>
    <row r="16" spans="1:7" ht="24" customHeight="1">
      <c r="A16" s="86" t="s">
        <v>318</v>
      </c>
      <c r="B16" s="86" t="s">
        <v>89</v>
      </c>
      <c r="C16" s="86" t="s">
        <v>305</v>
      </c>
      <c r="D16" s="86" t="s">
        <v>306</v>
      </c>
      <c r="E16" s="87">
        <f t="shared" si="0"/>
        <v>14281158.960000001</v>
      </c>
      <c r="F16" s="95">
        <v>14281158.960000001</v>
      </c>
      <c r="G16" s="96"/>
    </row>
    <row r="17" spans="1:7" ht="24" customHeight="1">
      <c r="A17" s="86" t="s">
        <v>318</v>
      </c>
      <c r="B17" s="86" t="s">
        <v>89</v>
      </c>
      <c r="C17" s="86" t="s">
        <v>193</v>
      </c>
      <c r="D17" s="86" t="s">
        <v>91</v>
      </c>
      <c r="E17" s="87">
        <f t="shared" si="0"/>
        <v>12330540</v>
      </c>
      <c r="F17" s="95">
        <v>12330540</v>
      </c>
      <c r="G17" s="96"/>
    </row>
    <row r="18" spans="1:7" ht="24" customHeight="1">
      <c r="A18" s="102">
        <v>505</v>
      </c>
      <c r="B18" s="102" t="s">
        <v>324</v>
      </c>
      <c r="C18" s="102">
        <v>302</v>
      </c>
      <c r="D18" s="102" t="s">
        <v>205</v>
      </c>
      <c r="E18" s="101">
        <f t="shared" si="0"/>
        <v>20749950.240000002</v>
      </c>
      <c r="F18" s="101"/>
      <c r="G18" s="101">
        <f>SUM(G19:G38)</f>
        <v>20749950.240000002</v>
      </c>
    </row>
    <row r="19" spans="1:7" ht="24" customHeight="1">
      <c r="A19" s="90" t="s">
        <v>317</v>
      </c>
      <c r="B19" s="90" t="s">
        <v>205</v>
      </c>
      <c r="C19" s="91" t="s">
        <v>206</v>
      </c>
      <c r="D19" s="91" t="s">
        <v>207</v>
      </c>
      <c r="E19" s="87">
        <f t="shared" si="0"/>
        <v>6403144</v>
      </c>
      <c r="F19" s="87"/>
      <c r="G19" s="96">
        <v>6403144</v>
      </c>
    </row>
    <row r="20" spans="1:7" ht="24" customHeight="1">
      <c r="A20" s="90" t="s">
        <v>317</v>
      </c>
      <c r="B20" s="90" t="s">
        <v>205</v>
      </c>
      <c r="C20" s="91" t="s">
        <v>209</v>
      </c>
      <c r="D20" s="91" t="s">
        <v>210</v>
      </c>
      <c r="E20" s="87">
        <f t="shared" si="0"/>
        <v>121200</v>
      </c>
      <c r="F20" s="87"/>
      <c r="G20" s="96">
        <v>121200</v>
      </c>
    </row>
    <row r="21" spans="1:7" ht="24" customHeight="1">
      <c r="A21" s="90" t="s">
        <v>317</v>
      </c>
      <c r="B21" s="90" t="s">
        <v>205</v>
      </c>
      <c r="C21" s="91" t="s">
        <v>212</v>
      </c>
      <c r="D21" s="91" t="s">
        <v>213</v>
      </c>
      <c r="E21" s="87">
        <f t="shared" si="0"/>
        <v>605700</v>
      </c>
      <c r="F21" s="87"/>
      <c r="G21" s="96">
        <v>605700</v>
      </c>
    </row>
    <row r="22" spans="1:7" ht="24" customHeight="1">
      <c r="A22" s="90" t="s">
        <v>317</v>
      </c>
      <c r="B22" s="90" t="s">
        <v>205</v>
      </c>
      <c r="C22" s="91" t="s">
        <v>215</v>
      </c>
      <c r="D22" s="91" t="s">
        <v>216</v>
      </c>
      <c r="E22" s="87">
        <f t="shared" si="0"/>
        <v>80700</v>
      </c>
      <c r="F22" s="87"/>
      <c r="G22" s="96">
        <v>80700</v>
      </c>
    </row>
    <row r="23" spans="1:7" ht="24" customHeight="1">
      <c r="A23" s="90" t="s">
        <v>317</v>
      </c>
      <c r="B23" s="90" t="s">
        <v>205</v>
      </c>
      <c r="C23" s="91" t="s">
        <v>218</v>
      </c>
      <c r="D23" s="91" t="s">
        <v>219</v>
      </c>
      <c r="E23" s="87">
        <f t="shared" si="0"/>
        <v>3931959.8</v>
      </c>
      <c r="F23" s="87"/>
      <c r="G23" s="96">
        <v>3931959.8</v>
      </c>
    </row>
    <row r="24" spans="1:7" ht="24" customHeight="1">
      <c r="A24" s="90" t="s">
        <v>317</v>
      </c>
      <c r="B24" s="90" t="s">
        <v>205</v>
      </c>
      <c r="C24" s="91" t="s">
        <v>221</v>
      </c>
      <c r="D24" s="91" t="s">
        <v>222</v>
      </c>
      <c r="E24" s="87">
        <f t="shared" si="0"/>
        <v>1161034</v>
      </c>
      <c r="F24" s="87"/>
      <c r="G24" s="96">
        <v>1161034</v>
      </c>
    </row>
    <row r="25" spans="1:7" ht="24" customHeight="1">
      <c r="A25" s="90" t="s">
        <v>317</v>
      </c>
      <c r="B25" s="90" t="s">
        <v>205</v>
      </c>
      <c r="C25" s="91" t="s">
        <v>224</v>
      </c>
      <c r="D25" s="91" t="s">
        <v>225</v>
      </c>
      <c r="E25" s="87">
        <f t="shared" si="0"/>
        <v>2167132.44</v>
      </c>
      <c r="F25" s="87"/>
      <c r="G25" s="96">
        <v>2167132.44</v>
      </c>
    </row>
    <row r="26" spans="1:7" ht="24" customHeight="1">
      <c r="A26" s="90" t="s">
        <v>317</v>
      </c>
      <c r="B26" s="90" t="s">
        <v>205</v>
      </c>
      <c r="C26" s="91" t="s">
        <v>227</v>
      </c>
      <c r="D26" s="91" t="s">
        <v>228</v>
      </c>
      <c r="E26" s="87">
        <f t="shared" si="0"/>
        <v>1810440</v>
      </c>
      <c r="F26" s="87"/>
      <c r="G26" s="96">
        <v>1810440</v>
      </c>
    </row>
    <row r="27" spans="1:7" ht="24" customHeight="1">
      <c r="A27" s="90" t="s">
        <v>317</v>
      </c>
      <c r="B27" s="90" t="s">
        <v>205</v>
      </c>
      <c r="C27" s="91" t="s">
        <v>230</v>
      </c>
      <c r="D27" s="91" t="s">
        <v>231</v>
      </c>
      <c r="E27" s="87">
        <f t="shared" si="0"/>
        <v>54000</v>
      </c>
      <c r="F27" s="87"/>
      <c r="G27" s="96">
        <v>54000</v>
      </c>
    </row>
    <row r="28" spans="1:7" ht="24" customHeight="1">
      <c r="A28" s="90" t="s">
        <v>317</v>
      </c>
      <c r="B28" s="90" t="s">
        <v>205</v>
      </c>
      <c r="C28" s="91" t="s">
        <v>233</v>
      </c>
      <c r="D28" s="91" t="s">
        <v>234</v>
      </c>
      <c r="E28" s="87">
        <f t="shared" si="0"/>
        <v>3586800</v>
      </c>
      <c r="F28" s="87"/>
      <c r="G28" s="96">
        <v>3586800</v>
      </c>
    </row>
    <row r="29" spans="1:7" ht="24" customHeight="1">
      <c r="A29" s="90" t="s">
        <v>317</v>
      </c>
      <c r="B29" s="90" t="s">
        <v>205</v>
      </c>
      <c r="C29" s="91" t="s">
        <v>260</v>
      </c>
      <c r="D29" s="91" t="s">
        <v>261</v>
      </c>
      <c r="E29" s="87">
        <f t="shared" si="0"/>
        <v>363800</v>
      </c>
      <c r="F29" s="87"/>
      <c r="G29" s="96">
        <v>363800</v>
      </c>
    </row>
    <row r="30" spans="1:7" ht="24" customHeight="1">
      <c r="A30" s="90" t="s">
        <v>317</v>
      </c>
      <c r="B30" s="90" t="s">
        <v>205</v>
      </c>
      <c r="C30" s="91" t="s">
        <v>233</v>
      </c>
      <c r="D30" s="91" t="s">
        <v>234</v>
      </c>
      <c r="E30" s="87">
        <f t="shared" si="0"/>
        <v>464040</v>
      </c>
      <c r="F30" s="87"/>
      <c r="G30" s="96">
        <v>464040</v>
      </c>
    </row>
    <row r="31" spans="1:7" ht="24" customHeight="1">
      <c r="A31" s="101" t="s">
        <v>327</v>
      </c>
      <c r="B31" s="102" t="s">
        <v>326</v>
      </c>
      <c r="C31" s="102">
        <v>303</v>
      </c>
      <c r="D31" s="102" t="s">
        <v>325</v>
      </c>
      <c r="E31" s="101">
        <f t="shared" si="0"/>
        <v>9201261.5999999996</v>
      </c>
      <c r="F31" s="101">
        <f>SUM(F32:F38)</f>
        <v>9201261.5999999996</v>
      </c>
      <c r="G31" s="101"/>
    </row>
    <row r="32" spans="1:7" ht="24" customHeight="1">
      <c r="A32" s="86" t="s">
        <v>319</v>
      </c>
      <c r="B32" s="86" t="s">
        <v>277</v>
      </c>
      <c r="C32" s="86" t="s">
        <v>278</v>
      </c>
      <c r="D32" s="86" t="s">
        <v>279</v>
      </c>
      <c r="E32" s="87">
        <f>F32+G32</f>
        <v>2826455.6</v>
      </c>
      <c r="F32" s="96">
        <v>2826455.6</v>
      </c>
      <c r="G32" s="96"/>
    </row>
    <row r="33" spans="1:7" ht="24" customHeight="1">
      <c r="A33" s="86" t="s">
        <v>319</v>
      </c>
      <c r="B33" s="86" t="s">
        <v>277</v>
      </c>
      <c r="C33" s="86" t="s">
        <v>284</v>
      </c>
      <c r="D33" s="86" t="s">
        <v>285</v>
      </c>
      <c r="E33" s="87">
        <f t="shared" si="0"/>
        <v>2584150</v>
      </c>
      <c r="F33" s="95">
        <v>2584150</v>
      </c>
      <c r="G33" s="96"/>
    </row>
    <row r="34" spans="1:7" ht="24" customHeight="1">
      <c r="A34" s="86" t="s">
        <v>320</v>
      </c>
      <c r="B34" s="86" t="s">
        <v>287</v>
      </c>
      <c r="C34" s="86" t="s">
        <v>288</v>
      </c>
      <c r="D34" s="86" t="s">
        <v>289</v>
      </c>
      <c r="E34" s="87">
        <f t="shared" si="0"/>
        <v>27360</v>
      </c>
      <c r="F34" s="95">
        <v>27360</v>
      </c>
      <c r="G34" s="96"/>
    </row>
    <row r="35" spans="1:7" ht="24" customHeight="1">
      <c r="A35" s="86" t="s">
        <v>320</v>
      </c>
      <c r="B35" s="86" t="s">
        <v>287</v>
      </c>
      <c r="C35" s="86" t="s">
        <v>291</v>
      </c>
      <c r="D35" s="86" t="s">
        <v>292</v>
      </c>
      <c r="E35" s="87">
        <f t="shared" si="0"/>
        <v>9000</v>
      </c>
      <c r="F35" s="95">
        <v>9000</v>
      </c>
      <c r="G35" s="96"/>
    </row>
    <row r="36" spans="1:7" ht="24" customHeight="1">
      <c r="A36" s="86" t="s">
        <v>321</v>
      </c>
      <c r="B36" s="86" t="s">
        <v>281</v>
      </c>
      <c r="C36" s="86" t="s">
        <v>282</v>
      </c>
      <c r="D36" s="86" t="s">
        <v>281</v>
      </c>
      <c r="E36" s="87">
        <f t="shared" si="0"/>
        <v>63600</v>
      </c>
      <c r="F36" s="95">
        <v>63600</v>
      </c>
      <c r="G36" s="96"/>
    </row>
    <row r="37" spans="1:7" ht="24" customHeight="1">
      <c r="A37" s="86" t="s">
        <v>321</v>
      </c>
      <c r="B37" s="86" t="s">
        <v>281</v>
      </c>
      <c r="C37" s="86" t="s">
        <v>282</v>
      </c>
      <c r="D37" s="86" t="s">
        <v>281</v>
      </c>
      <c r="E37" s="87">
        <f t="shared" si="0"/>
        <v>3121416</v>
      </c>
      <c r="F37" s="95">
        <v>3121416</v>
      </c>
      <c r="G37" s="96"/>
    </row>
    <row r="38" spans="1:7" ht="24" customHeight="1">
      <c r="A38" s="86" t="s">
        <v>319</v>
      </c>
      <c r="B38" s="86" t="s">
        <v>277</v>
      </c>
      <c r="C38" s="86" t="s">
        <v>284</v>
      </c>
      <c r="D38" s="86" t="s">
        <v>285</v>
      </c>
      <c r="E38" s="87">
        <f t="shared" si="0"/>
        <v>569280</v>
      </c>
      <c r="F38" s="95">
        <v>569280</v>
      </c>
      <c r="G38" s="96"/>
    </row>
    <row r="39" spans="1:7" s="100" customFormat="1" ht="25.5" customHeight="1">
      <c r="A39" s="98" t="s">
        <v>316</v>
      </c>
      <c r="B39" s="98"/>
      <c r="C39" s="98"/>
      <c r="D39" s="98"/>
      <c r="E39" s="99">
        <f>E31+E18+E5</f>
        <v>219799394.73999998</v>
      </c>
      <c r="F39" s="99">
        <f t="shared" ref="F39:G39" si="1">F31+F18+F5</f>
        <v>199049444.49999997</v>
      </c>
      <c r="G39" s="99">
        <f t="shared" si="1"/>
        <v>20749950.240000002</v>
      </c>
    </row>
  </sheetData>
  <mergeCells count="1">
    <mergeCell ref="A2:G2"/>
  </mergeCells>
  <phoneticPr fontId="1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5" sqref="A15"/>
    </sheetView>
  </sheetViews>
  <sheetFormatPr defaultRowHeight="14"/>
  <cols>
    <col min="1" max="1" width="37" customWidth="1"/>
    <col min="2" max="2" width="18.90625" customWidth="1"/>
    <col min="3" max="3" width="20.453125" customWidth="1"/>
  </cols>
  <sheetData>
    <row r="1" spans="1:3" ht="21.75" customHeight="1">
      <c r="A1" s="57" t="s">
        <v>113</v>
      </c>
    </row>
    <row r="2" spans="1:3" ht="21">
      <c r="A2" s="162" t="s">
        <v>102</v>
      </c>
      <c r="B2" s="162"/>
      <c r="C2" s="162"/>
    </row>
    <row r="3" spans="1:3" ht="21">
      <c r="A3" s="34"/>
      <c r="B3" s="34"/>
      <c r="C3" s="35" t="s">
        <v>101</v>
      </c>
    </row>
    <row r="4" spans="1:3" ht="26.25" customHeight="1">
      <c r="A4" s="36" t="s">
        <v>58</v>
      </c>
      <c r="B4" s="36" t="s">
        <v>128</v>
      </c>
      <c r="C4" s="37" t="s">
        <v>129</v>
      </c>
    </row>
    <row r="5" spans="1:3" ht="26.25" customHeight="1">
      <c r="A5" s="38" t="s">
        <v>96</v>
      </c>
      <c r="B5" s="81">
        <v>0</v>
      </c>
      <c r="C5" s="82">
        <v>0</v>
      </c>
    </row>
    <row r="6" spans="1:3" ht="26.25" customHeight="1">
      <c r="A6" s="38" t="s">
        <v>97</v>
      </c>
      <c r="B6" s="83">
        <v>0</v>
      </c>
      <c r="C6" s="84">
        <v>0</v>
      </c>
    </row>
    <row r="7" spans="1:3" ht="26.25" customHeight="1">
      <c r="A7" s="38" t="s">
        <v>98</v>
      </c>
      <c r="B7" s="83">
        <f>B8+B9</f>
        <v>304000</v>
      </c>
      <c r="C7" s="84">
        <v>54000</v>
      </c>
    </row>
    <row r="8" spans="1:3" ht="26.25" customHeight="1">
      <c r="A8" s="38" t="s">
        <v>99</v>
      </c>
      <c r="B8" s="81">
        <v>250000</v>
      </c>
      <c r="C8" s="82">
        <v>0</v>
      </c>
    </row>
    <row r="9" spans="1:3" ht="26.25" customHeight="1">
      <c r="A9" s="38" t="s">
        <v>100</v>
      </c>
      <c r="B9" s="83">
        <v>54000</v>
      </c>
      <c r="C9" s="84">
        <v>54000</v>
      </c>
    </row>
    <row r="10" spans="1:3" ht="26.25" customHeight="1">
      <c r="A10" s="40" t="s">
        <v>75</v>
      </c>
      <c r="B10" s="83">
        <f>B5+B6+B7</f>
        <v>304000</v>
      </c>
      <c r="C10" s="135">
        <v>54000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4"/>
  <cols>
    <col min="1" max="5" width="18.90625" customWidth="1"/>
  </cols>
  <sheetData>
    <row r="1" spans="1:5" ht="20.25" customHeight="1">
      <c r="A1" s="57" t="s">
        <v>114</v>
      </c>
    </row>
    <row r="2" spans="1:5" ht="21">
      <c r="A2" s="163" t="s">
        <v>103</v>
      </c>
      <c r="B2" s="163"/>
      <c r="C2" s="163"/>
      <c r="D2" s="163"/>
      <c r="E2" s="163"/>
    </row>
    <row r="3" spans="1:5">
      <c r="A3" s="41"/>
      <c r="B3" s="41"/>
      <c r="C3" s="41"/>
      <c r="D3" s="41"/>
      <c r="E3" s="46" t="s">
        <v>95</v>
      </c>
    </row>
    <row r="4" spans="1:5" ht="21" customHeight="1">
      <c r="A4" s="42" t="s">
        <v>46</v>
      </c>
      <c r="B4" s="42" t="s">
        <v>106</v>
      </c>
      <c r="C4" s="42" t="s">
        <v>76</v>
      </c>
      <c r="D4" s="42" t="s">
        <v>47</v>
      </c>
      <c r="E4" s="42" t="s">
        <v>48</v>
      </c>
    </row>
    <row r="5" spans="1:5" ht="21" customHeight="1">
      <c r="A5" s="43">
        <v>201</v>
      </c>
      <c r="B5" s="43" t="s">
        <v>6</v>
      </c>
      <c r="C5" s="44"/>
      <c r="D5" s="44"/>
      <c r="E5" s="44"/>
    </row>
    <row r="6" spans="1:5" ht="21" customHeight="1">
      <c r="A6" s="43">
        <v>20101</v>
      </c>
      <c r="B6" s="43" t="s">
        <v>45</v>
      </c>
      <c r="C6" s="44"/>
      <c r="D6" s="44"/>
      <c r="E6" s="44"/>
    </row>
    <row r="7" spans="1:5" ht="21" customHeight="1">
      <c r="A7" s="43">
        <v>2010101</v>
      </c>
      <c r="B7" s="43" t="s">
        <v>44</v>
      </c>
      <c r="C7" s="44"/>
      <c r="D7" s="44"/>
      <c r="E7" s="44"/>
    </row>
    <row r="8" spans="1:5" ht="21" customHeight="1">
      <c r="A8" s="43" t="s">
        <v>52</v>
      </c>
      <c r="B8" s="43" t="s">
        <v>36</v>
      </c>
      <c r="C8" s="44"/>
      <c r="D8" s="44"/>
      <c r="E8" s="44"/>
    </row>
    <row r="9" spans="1:5" ht="21" customHeight="1">
      <c r="A9" s="39"/>
      <c r="B9" s="37"/>
      <c r="C9" s="39"/>
      <c r="D9" s="39"/>
      <c r="E9" s="39"/>
    </row>
    <row r="10" spans="1:5" ht="21" customHeight="1">
      <c r="A10" s="37"/>
      <c r="B10" s="37"/>
      <c r="C10" s="39"/>
      <c r="D10" s="39"/>
      <c r="E10" s="39"/>
    </row>
    <row r="11" spans="1:5" ht="21" customHeight="1">
      <c r="A11" s="39"/>
      <c r="B11" s="39"/>
      <c r="C11" s="39"/>
      <c r="D11" s="39"/>
      <c r="E11" s="39"/>
    </row>
    <row r="12" spans="1:5" ht="21" customHeight="1">
      <c r="A12" s="39"/>
      <c r="B12" s="39"/>
      <c r="C12" s="39"/>
      <c r="D12" s="39"/>
      <c r="E12" s="39"/>
    </row>
    <row r="13" spans="1:5" ht="21" customHeight="1">
      <c r="A13" s="39"/>
      <c r="B13" s="39"/>
      <c r="C13" s="39"/>
      <c r="D13" s="39"/>
      <c r="E13" s="39"/>
    </row>
    <row r="14" spans="1:5" ht="21" customHeight="1">
      <c r="A14" s="39"/>
      <c r="B14" s="39"/>
      <c r="C14" s="39"/>
      <c r="D14" s="39"/>
      <c r="E14" s="39"/>
    </row>
    <row r="15" spans="1:5" ht="21" customHeight="1">
      <c r="A15" s="39"/>
      <c r="B15" s="45" t="s">
        <v>77</v>
      </c>
      <c r="C15" s="39"/>
      <c r="D15" s="39"/>
      <c r="E15" s="39"/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58" workbookViewId="0">
      <selection activeCell="H1" sqref="H1:H1048576"/>
    </sheetView>
  </sheetViews>
  <sheetFormatPr defaultColWidth="9" defaultRowHeight="13"/>
  <cols>
    <col min="1" max="1" width="9" style="5"/>
    <col min="2" max="2" width="25.08984375" style="5" customWidth="1"/>
    <col min="3" max="3" width="9" style="5"/>
    <col min="4" max="4" width="14.453125" style="5" customWidth="1"/>
    <col min="5" max="5" width="9" style="5"/>
    <col min="6" max="6" width="19.26953125" style="5" customWidth="1"/>
    <col min="7" max="7" width="45.7265625" style="129" customWidth="1"/>
    <col min="8" max="8" width="13.36328125" style="136" bestFit="1" customWidth="1"/>
    <col min="9" max="16384" width="9" style="5"/>
  </cols>
  <sheetData>
    <row r="1" spans="1:9" ht="22.5" customHeight="1">
      <c r="A1" s="128" t="s">
        <v>115</v>
      </c>
    </row>
    <row r="2" spans="1:9">
      <c r="A2" s="164" t="s">
        <v>105</v>
      </c>
      <c r="B2" s="164"/>
      <c r="C2" s="164"/>
      <c r="D2" s="164"/>
      <c r="E2" s="164"/>
      <c r="F2" s="164"/>
      <c r="G2" s="164"/>
      <c r="H2" s="164"/>
    </row>
    <row r="3" spans="1:9">
      <c r="A3" s="130"/>
      <c r="B3" s="130"/>
      <c r="C3" s="130"/>
      <c r="D3" s="130"/>
      <c r="E3" s="130"/>
      <c r="F3" s="130"/>
      <c r="G3" s="131" t="s">
        <v>104</v>
      </c>
      <c r="H3" s="137"/>
      <c r="I3" s="28"/>
    </row>
    <row r="4" spans="1:9" ht="26">
      <c r="A4" s="112" t="s">
        <v>82</v>
      </c>
      <c r="B4" s="112" t="s">
        <v>83</v>
      </c>
      <c r="C4" s="112" t="s">
        <v>86</v>
      </c>
      <c r="D4" s="112" t="s">
        <v>87</v>
      </c>
      <c r="E4" s="112" t="s">
        <v>126</v>
      </c>
      <c r="F4" s="112" t="s">
        <v>127</v>
      </c>
      <c r="G4" s="104" t="s">
        <v>88</v>
      </c>
      <c r="H4" s="138" t="s">
        <v>60</v>
      </c>
    </row>
    <row r="5" spans="1:9" ht="19.5" customHeight="1">
      <c r="A5" s="47">
        <v>205</v>
      </c>
      <c r="B5" s="47" t="s">
        <v>189</v>
      </c>
      <c r="C5" s="47" t="s">
        <v>140</v>
      </c>
      <c r="D5" s="47" t="s">
        <v>140</v>
      </c>
      <c r="E5" s="47" t="s">
        <v>140</v>
      </c>
      <c r="F5" s="47" t="s">
        <v>140</v>
      </c>
      <c r="G5" s="105" t="s">
        <v>140</v>
      </c>
      <c r="H5" s="139">
        <f>SUM(H6:H39)</f>
        <v>159143659.24000001</v>
      </c>
    </row>
    <row r="6" spans="1:9" ht="24" customHeight="1">
      <c r="A6" s="47" t="s">
        <v>143</v>
      </c>
      <c r="B6" s="47" t="s">
        <v>190</v>
      </c>
      <c r="C6" s="47">
        <v>50501</v>
      </c>
      <c r="D6" s="47" t="s">
        <v>89</v>
      </c>
      <c r="E6" s="47" t="s">
        <v>191</v>
      </c>
      <c r="F6" s="47" t="s">
        <v>90</v>
      </c>
      <c r="G6" s="105" t="s">
        <v>192</v>
      </c>
      <c r="H6" s="139">
        <v>26236704</v>
      </c>
    </row>
    <row r="7" spans="1:9" ht="24" customHeight="1">
      <c r="A7" s="47" t="s">
        <v>143</v>
      </c>
      <c r="B7" s="47" t="s">
        <v>190</v>
      </c>
      <c r="C7" s="47">
        <v>50501</v>
      </c>
      <c r="D7" s="47" t="s">
        <v>89</v>
      </c>
      <c r="E7" s="47" t="s">
        <v>193</v>
      </c>
      <c r="F7" s="47" t="s">
        <v>91</v>
      </c>
      <c r="G7" s="105" t="s">
        <v>194</v>
      </c>
      <c r="H7" s="139">
        <v>1803216</v>
      </c>
    </row>
    <row r="8" spans="1:9" ht="24" customHeight="1">
      <c r="A8" s="47" t="s">
        <v>143</v>
      </c>
      <c r="B8" s="47" t="s">
        <v>190</v>
      </c>
      <c r="C8" s="47">
        <v>50501</v>
      </c>
      <c r="D8" s="47" t="s">
        <v>89</v>
      </c>
      <c r="E8" s="47" t="s">
        <v>195</v>
      </c>
      <c r="F8" s="47" t="s">
        <v>196</v>
      </c>
      <c r="G8" s="105" t="s">
        <v>197</v>
      </c>
      <c r="H8" s="139">
        <v>82119918</v>
      </c>
    </row>
    <row r="9" spans="1:9" ht="24" customHeight="1">
      <c r="A9" s="47" t="s">
        <v>143</v>
      </c>
      <c r="B9" s="47" t="s">
        <v>190</v>
      </c>
      <c r="C9" s="47">
        <v>50501</v>
      </c>
      <c r="D9" s="47" t="s">
        <v>89</v>
      </c>
      <c r="E9" s="47" t="s">
        <v>198</v>
      </c>
      <c r="F9" s="47" t="s">
        <v>199</v>
      </c>
      <c r="G9" s="105" t="s">
        <v>200</v>
      </c>
      <c r="H9" s="139">
        <v>6420000</v>
      </c>
    </row>
    <row r="10" spans="1:9" ht="24" customHeight="1">
      <c r="A10" s="47" t="s">
        <v>143</v>
      </c>
      <c r="B10" s="47" t="s">
        <v>190</v>
      </c>
      <c r="C10" s="47">
        <v>50501</v>
      </c>
      <c r="D10" s="47" t="s">
        <v>89</v>
      </c>
      <c r="E10" s="47" t="s">
        <v>201</v>
      </c>
      <c r="F10" s="47" t="s">
        <v>202</v>
      </c>
      <c r="G10" s="105" t="s">
        <v>203</v>
      </c>
      <c r="H10" s="139">
        <v>2406352.48</v>
      </c>
    </row>
    <row r="11" spans="1:9" ht="24" customHeight="1">
      <c r="A11" s="47" t="s">
        <v>143</v>
      </c>
      <c r="B11" s="47" t="s">
        <v>190</v>
      </c>
      <c r="C11" s="47">
        <v>50501</v>
      </c>
      <c r="D11" s="47" t="s">
        <v>89</v>
      </c>
      <c r="E11" s="47" t="s">
        <v>193</v>
      </c>
      <c r="F11" s="47" t="s">
        <v>91</v>
      </c>
      <c r="G11" s="105" t="s">
        <v>204</v>
      </c>
      <c r="H11" s="139">
        <v>2429820</v>
      </c>
    </row>
    <row r="12" spans="1:9" ht="24" customHeight="1">
      <c r="A12" s="47" t="s">
        <v>143</v>
      </c>
      <c r="B12" s="47" t="s">
        <v>190</v>
      </c>
      <c r="C12" s="47">
        <v>50502</v>
      </c>
      <c r="D12" s="47" t="s">
        <v>205</v>
      </c>
      <c r="E12" s="47" t="s">
        <v>206</v>
      </c>
      <c r="F12" s="47" t="s">
        <v>207</v>
      </c>
      <c r="G12" s="105" t="s">
        <v>208</v>
      </c>
      <c r="H12" s="139">
        <v>6403144</v>
      </c>
    </row>
    <row r="13" spans="1:9" ht="24" customHeight="1">
      <c r="A13" s="47" t="s">
        <v>143</v>
      </c>
      <c r="B13" s="47" t="s">
        <v>190</v>
      </c>
      <c r="C13" s="47">
        <v>50502</v>
      </c>
      <c r="D13" s="47" t="s">
        <v>205</v>
      </c>
      <c r="E13" s="47" t="s">
        <v>209</v>
      </c>
      <c r="F13" s="47" t="s">
        <v>210</v>
      </c>
      <c r="G13" s="105" t="s">
        <v>211</v>
      </c>
      <c r="H13" s="139">
        <v>121200</v>
      </c>
    </row>
    <row r="14" spans="1:9" ht="24" customHeight="1">
      <c r="A14" s="47" t="s">
        <v>143</v>
      </c>
      <c r="B14" s="47" t="s">
        <v>190</v>
      </c>
      <c r="C14" s="47">
        <v>50502</v>
      </c>
      <c r="D14" s="47" t="s">
        <v>205</v>
      </c>
      <c r="E14" s="47" t="s">
        <v>212</v>
      </c>
      <c r="F14" s="47" t="s">
        <v>213</v>
      </c>
      <c r="G14" s="105" t="s">
        <v>214</v>
      </c>
      <c r="H14" s="139">
        <v>605700</v>
      </c>
    </row>
    <row r="15" spans="1:9" ht="24" customHeight="1">
      <c r="A15" s="47" t="s">
        <v>143</v>
      </c>
      <c r="B15" s="47" t="s">
        <v>190</v>
      </c>
      <c r="C15" s="47">
        <v>50502</v>
      </c>
      <c r="D15" s="47" t="s">
        <v>205</v>
      </c>
      <c r="E15" s="47" t="s">
        <v>215</v>
      </c>
      <c r="F15" s="47" t="s">
        <v>216</v>
      </c>
      <c r="G15" s="105" t="s">
        <v>217</v>
      </c>
      <c r="H15" s="139">
        <v>80700</v>
      </c>
    </row>
    <row r="16" spans="1:9" ht="24" customHeight="1">
      <c r="A16" s="47" t="s">
        <v>143</v>
      </c>
      <c r="B16" s="47" t="s">
        <v>190</v>
      </c>
      <c r="C16" s="47">
        <v>50502</v>
      </c>
      <c r="D16" s="47" t="s">
        <v>205</v>
      </c>
      <c r="E16" s="47" t="s">
        <v>218</v>
      </c>
      <c r="F16" s="47" t="s">
        <v>219</v>
      </c>
      <c r="G16" s="105" t="s">
        <v>220</v>
      </c>
      <c r="H16" s="139">
        <v>3931959.8</v>
      </c>
    </row>
    <row r="17" spans="1:8" ht="24" customHeight="1">
      <c r="A17" s="47" t="s">
        <v>143</v>
      </c>
      <c r="B17" s="47" t="s">
        <v>190</v>
      </c>
      <c r="C17" s="47">
        <v>50502</v>
      </c>
      <c r="D17" s="47" t="s">
        <v>205</v>
      </c>
      <c r="E17" s="47" t="s">
        <v>221</v>
      </c>
      <c r="F17" s="47" t="s">
        <v>222</v>
      </c>
      <c r="G17" s="105" t="s">
        <v>223</v>
      </c>
      <c r="H17" s="139">
        <v>1161034</v>
      </c>
    </row>
    <row r="18" spans="1:8" ht="24" customHeight="1">
      <c r="A18" s="47" t="s">
        <v>143</v>
      </c>
      <c r="B18" s="47" t="s">
        <v>190</v>
      </c>
      <c r="C18" s="47">
        <v>50502</v>
      </c>
      <c r="D18" s="47" t="s">
        <v>205</v>
      </c>
      <c r="E18" s="47" t="s">
        <v>224</v>
      </c>
      <c r="F18" s="47" t="s">
        <v>225</v>
      </c>
      <c r="G18" s="105" t="s">
        <v>226</v>
      </c>
      <c r="H18" s="139">
        <v>2167132.44</v>
      </c>
    </row>
    <row r="19" spans="1:8" ht="24" customHeight="1">
      <c r="A19" s="47" t="s">
        <v>143</v>
      </c>
      <c r="B19" s="47" t="s">
        <v>190</v>
      </c>
      <c r="C19" s="47">
        <v>50502</v>
      </c>
      <c r="D19" s="47" t="s">
        <v>205</v>
      </c>
      <c r="E19" s="47" t="s">
        <v>227</v>
      </c>
      <c r="F19" s="47" t="s">
        <v>228</v>
      </c>
      <c r="G19" s="105" t="s">
        <v>229</v>
      </c>
      <c r="H19" s="139">
        <v>1810440</v>
      </c>
    </row>
    <row r="20" spans="1:8" ht="24" customHeight="1">
      <c r="A20" s="47" t="s">
        <v>143</v>
      </c>
      <c r="B20" s="47" t="s">
        <v>190</v>
      </c>
      <c r="C20" s="47">
        <v>50502</v>
      </c>
      <c r="D20" s="47" t="s">
        <v>205</v>
      </c>
      <c r="E20" s="47" t="s">
        <v>230</v>
      </c>
      <c r="F20" s="47" t="s">
        <v>231</v>
      </c>
      <c r="G20" s="105" t="s">
        <v>232</v>
      </c>
      <c r="H20" s="139">
        <v>54000</v>
      </c>
    </row>
    <row r="21" spans="1:8" ht="24" customHeight="1">
      <c r="A21" s="47" t="s">
        <v>143</v>
      </c>
      <c r="B21" s="47" t="s">
        <v>190</v>
      </c>
      <c r="C21" s="47">
        <v>50502</v>
      </c>
      <c r="D21" s="47" t="s">
        <v>205</v>
      </c>
      <c r="E21" s="47" t="s">
        <v>233</v>
      </c>
      <c r="F21" s="47" t="s">
        <v>234</v>
      </c>
      <c r="G21" s="105" t="s">
        <v>235</v>
      </c>
      <c r="H21" s="139">
        <v>3586800</v>
      </c>
    </row>
    <row r="22" spans="1:8" ht="24" customHeight="1">
      <c r="A22" s="47" t="s">
        <v>143</v>
      </c>
      <c r="B22" s="47" t="s">
        <v>190</v>
      </c>
      <c r="C22" s="47">
        <v>50502</v>
      </c>
      <c r="D22" s="47" t="s">
        <v>205</v>
      </c>
      <c r="E22" s="47" t="s">
        <v>236</v>
      </c>
      <c r="F22" s="47" t="s">
        <v>237</v>
      </c>
      <c r="G22" s="105" t="s">
        <v>238</v>
      </c>
      <c r="H22" s="139">
        <v>10100000</v>
      </c>
    </row>
    <row r="23" spans="1:8" ht="24" customHeight="1">
      <c r="A23" s="47" t="s">
        <v>143</v>
      </c>
      <c r="B23" s="47" t="s">
        <v>190</v>
      </c>
      <c r="C23" s="47">
        <v>50502</v>
      </c>
      <c r="D23" s="47" t="s">
        <v>205</v>
      </c>
      <c r="E23" s="47" t="s">
        <v>236</v>
      </c>
      <c r="F23" s="47" t="s">
        <v>237</v>
      </c>
      <c r="G23" s="105" t="s">
        <v>239</v>
      </c>
      <c r="H23" s="139">
        <v>1200000</v>
      </c>
    </row>
    <row r="24" spans="1:8" ht="24" customHeight="1">
      <c r="A24" s="47" t="s">
        <v>143</v>
      </c>
      <c r="B24" s="47" t="s">
        <v>190</v>
      </c>
      <c r="C24" s="47">
        <v>50902</v>
      </c>
      <c r="D24" s="47" t="s">
        <v>240</v>
      </c>
      <c r="E24" s="47" t="s">
        <v>241</v>
      </c>
      <c r="F24" s="47" t="s">
        <v>240</v>
      </c>
      <c r="G24" s="105" t="s">
        <v>242</v>
      </c>
      <c r="H24" s="139">
        <v>2600</v>
      </c>
    </row>
    <row r="25" spans="1:8" ht="24" customHeight="1">
      <c r="A25" s="47" t="s">
        <v>143</v>
      </c>
      <c r="B25" s="47" t="s">
        <v>190</v>
      </c>
      <c r="C25" s="47">
        <v>50902</v>
      </c>
      <c r="D25" s="47" t="s">
        <v>240</v>
      </c>
      <c r="E25" s="47" t="s">
        <v>241</v>
      </c>
      <c r="F25" s="47" t="s">
        <v>240</v>
      </c>
      <c r="G25" s="105" t="s">
        <v>243</v>
      </c>
      <c r="H25" s="139">
        <v>26220</v>
      </c>
    </row>
    <row r="26" spans="1:8" ht="24" customHeight="1">
      <c r="A26" s="47" t="s">
        <v>143</v>
      </c>
      <c r="B26" s="47" t="s">
        <v>190</v>
      </c>
      <c r="C26" s="47">
        <v>50902</v>
      </c>
      <c r="D26" s="47" t="s">
        <v>240</v>
      </c>
      <c r="E26" s="47" t="s">
        <v>241</v>
      </c>
      <c r="F26" s="47" t="s">
        <v>240</v>
      </c>
      <c r="G26" s="105" t="s">
        <v>244</v>
      </c>
      <c r="H26" s="139">
        <v>2550</v>
      </c>
    </row>
    <row r="27" spans="1:8" ht="24" customHeight="1">
      <c r="A27" s="47" t="s">
        <v>143</v>
      </c>
      <c r="B27" s="47" t="s">
        <v>190</v>
      </c>
      <c r="C27" s="47">
        <v>50902</v>
      </c>
      <c r="D27" s="47" t="s">
        <v>240</v>
      </c>
      <c r="E27" s="47" t="s">
        <v>241</v>
      </c>
      <c r="F27" s="47" t="s">
        <v>240</v>
      </c>
      <c r="G27" s="105" t="s">
        <v>245</v>
      </c>
      <c r="H27" s="139">
        <v>4000</v>
      </c>
    </row>
    <row r="28" spans="1:8" ht="24" customHeight="1">
      <c r="A28" s="47" t="s">
        <v>143</v>
      </c>
      <c r="B28" s="47" t="s">
        <v>190</v>
      </c>
      <c r="C28" s="47">
        <v>50601</v>
      </c>
      <c r="D28" s="47" t="s">
        <v>246</v>
      </c>
      <c r="E28" s="47" t="s">
        <v>247</v>
      </c>
      <c r="F28" s="47" t="s">
        <v>248</v>
      </c>
      <c r="G28" s="105" t="s">
        <v>249</v>
      </c>
      <c r="H28" s="139">
        <v>200000</v>
      </c>
    </row>
    <row r="29" spans="1:8" ht="24" customHeight="1">
      <c r="A29" s="47" t="s">
        <v>143</v>
      </c>
      <c r="B29" s="47" t="s">
        <v>190</v>
      </c>
      <c r="C29" s="47">
        <v>50601</v>
      </c>
      <c r="D29" s="47" t="s">
        <v>246</v>
      </c>
      <c r="E29" s="47" t="s">
        <v>247</v>
      </c>
      <c r="F29" s="47" t="s">
        <v>248</v>
      </c>
      <c r="G29" s="105" t="s">
        <v>250</v>
      </c>
      <c r="H29" s="139">
        <v>70000</v>
      </c>
    </row>
    <row r="30" spans="1:8" ht="24" customHeight="1">
      <c r="A30" s="47" t="s">
        <v>143</v>
      </c>
      <c r="B30" s="47" t="s">
        <v>190</v>
      </c>
      <c r="C30" s="47">
        <v>50902</v>
      </c>
      <c r="D30" s="47" t="s">
        <v>240</v>
      </c>
      <c r="E30" s="47" t="s">
        <v>241</v>
      </c>
      <c r="F30" s="47" t="s">
        <v>240</v>
      </c>
      <c r="G30" s="105" t="s">
        <v>251</v>
      </c>
      <c r="H30" s="139">
        <v>5180</v>
      </c>
    </row>
    <row r="31" spans="1:8" ht="24" customHeight="1">
      <c r="A31" s="47" t="s">
        <v>143</v>
      </c>
      <c r="B31" s="47" t="s">
        <v>190</v>
      </c>
      <c r="C31" s="47">
        <v>50902</v>
      </c>
      <c r="D31" s="47" t="s">
        <v>240</v>
      </c>
      <c r="E31" s="47" t="s">
        <v>241</v>
      </c>
      <c r="F31" s="47" t="s">
        <v>240</v>
      </c>
      <c r="G31" s="105" t="s">
        <v>252</v>
      </c>
      <c r="H31" s="139">
        <v>72200</v>
      </c>
    </row>
    <row r="32" spans="1:8" ht="24" customHeight="1">
      <c r="A32" s="47" t="s">
        <v>143</v>
      </c>
      <c r="B32" s="47" t="s">
        <v>190</v>
      </c>
      <c r="C32" s="47">
        <v>50902</v>
      </c>
      <c r="D32" s="47" t="s">
        <v>240</v>
      </c>
      <c r="E32" s="47" t="s">
        <v>241</v>
      </c>
      <c r="F32" s="47" t="s">
        <v>240</v>
      </c>
      <c r="G32" s="105" t="s">
        <v>253</v>
      </c>
      <c r="H32" s="139">
        <v>4675</v>
      </c>
    </row>
    <row r="33" spans="1:8" ht="24" customHeight="1">
      <c r="A33" s="47" t="s">
        <v>143</v>
      </c>
      <c r="B33" s="47" t="s">
        <v>190</v>
      </c>
      <c r="C33" s="47">
        <v>50902</v>
      </c>
      <c r="D33" s="47" t="s">
        <v>240</v>
      </c>
      <c r="E33" s="47" t="s">
        <v>241</v>
      </c>
      <c r="F33" s="47" t="s">
        <v>240</v>
      </c>
      <c r="G33" s="105" t="s">
        <v>254</v>
      </c>
      <c r="H33" s="139">
        <v>4000</v>
      </c>
    </row>
    <row r="34" spans="1:8" ht="24" customHeight="1">
      <c r="A34" s="47" t="s">
        <v>143</v>
      </c>
      <c r="B34" s="47" t="s">
        <v>190</v>
      </c>
      <c r="C34" s="47">
        <v>50502</v>
      </c>
      <c r="D34" s="47" t="s">
        <v>205</v>
      </c>
      <c r="E34" s="47" t="s">
        <v>233</v>
      </c>
      <c r="F34" s="47" t="s">
        <v>234</v>
      </c>
      <c r="G34" s="105" t="s">
        <v>255</v>
      </c>
      <c r="H34" s="139">
        <v>324500</v>
      </c>
    </row>
    <row r="35" spans="1:8" ht="24" customHeight="1">
      <c r="A35" s="47" t="s">
        <v>143</v>
      </c>
      <c r="B35" s="47" t="s">
        <v>190</v>
      </c>
      <c r="C35" s="47">
        <v>50902</v>
      </c>
      <c r="D35" s="47" t="s">
        <v>240</v>
      </c>
      <c r="E35" s="47" t="s">
        <v>241</v>
      </c>
      <c r="F35" s="47" t="s">
        <v>240</v>
      </c>
      <c r="G35" s="105" t="s">
        <v>256</v>
      </c>
      <c r="H35" s="139">
        <v>64793.52</v>
      </c>
    </row>
    <row r="36" spans="1:8" ht="24" customHeight="1">
      <c r="A36" s="47" t="s">
        <v>143</v>
      </c>
      <c r="B36" s="47" t="s">
        <v>190</v>
      </c>
      <c r="C36" s="47">
        <v>50502</v>
      </c>
      <c r="D36" s="47" t="s">
        <v>205</v>
      </c>
      <c r="E36" s="47" t="s">
        <v>233</v>
      </c>
      <c r="F36" s="47" t="s">
        <v>234</v>
      </c>
      <c r="G36" s="105" t="s">
        <v>257</v>
      </c>
      <c r="H36" s="139">
        <v>540800</v>
      </c>
    </row>
    <row r="37" spans="1:8" ht="24" customHeight="1">
      <c r="A37" s="47" t="s">
        <v>143</v>
      </c>
      <c r="B37" s="47" t="s">
        <v>341</v>
      </c>
      <c r="C37" s="47" t="s">
        <v>317</v>
      </c>
      <c r="D37" s="47" t="s">
        <v>205</v>
      </c>
      <c r="E37" s="47">
        <v>30299</v>
      </c>
      <c r="F37" s="47" t="s">
        <v>234</v>
      </c>
      <c r="G37" s="105" t="s">
        <v>328</v>
      </c>
      <c r="H37" s="139">
        <v>1304020</v>
      </c>
    </row>
    <row r="38" spans="1:8" ht="24" customHeight="1">
      <c r="A38" s="47" t="s">
        <v>143</v>
      </c>
      <c r="B38" s="47" t="s">
        <v>341</v>
      </c>
      <c r="C38" s="47" t="s">
        <v>317</v>
      </c>
      <c r="D38" s="47" t="s">
        <v>205</v>
      </c>
      <c r="E38" s="47">
        <v>30299</v>
      </c>
      <c r="F38" s="47" t="s">
        <v>234</v>
      </c>
      <c r="G38" s="105" t="s">
        <v>329</v>
      </c>
      <c r="H38" s="139">
        <v>1000000</v>
      </c>
    </row>
    <row r="39" spans="1:8" ht="24" customHeight="1">
      <c r="A39" s="47" t="s">
        <v>143</v>
      </c>
      <c r="B39" s="47" t="s">
        <v>342</v>
      </c>
      <c r="C39" s="47" t="s">
        <v>317</v>
      </c>
      <c r="D39" s="47" t="s">
        <v>205</v>
      </c>
      <c r="E39" s="47">
        <v>30299</v>
      </c>
      <c r="F39" s="47" t="s">
        <v>234</v>
      </c>
      <c r="G39" s="105" t="s">
        <v>330</v>
      </c>
      <c r="H39" s="139">
        <v>2880000</v>
      </c>
    </row>
    <row r="40" spans="1:8" ht="24" customHeight="1">
      <c r="A40" s="47"/>
      <c r="B40" s="47" t="s">
        <v>340</v>
      </c>
      <c r="C40" s="47"/>
      <c r="D40" s="47"/>
      <c r="E40" s="47"/>
      <c r="F40" s="47"/>
      <c r="G40" s="105"/>
      <c r="H40" s="139">
        <f>SUM(H41:H47)</f>
        <v>713400</v>
      </c>
    </row>
    <row r="41" spans="1:8" ht="24" customHeight="1">
      <c r="A41" s="47" t="s">
        <v>145</v>
      </c>
      <c r="B41" s="47" t="s">
        <v>340</v>
      </c>
      <c r="C41" s="47" t="s">
        <v>338</v>
      </c>
      <c r="D41" s="47" t="s">
        <v>240</v>
      </c>
      <c r="E41" s="47">
        <v>30308</v>
      </c>
      <c r="F41" s="47" t="s">
        <v>240</v>
      </c>
      <c r="G41" s="105" t="s">
        <v>331</v>
      </c>
      <c r="H41" s="139">
        <v>1800</v>
      </c>
    </row>
    <row r="42" spans="1:8" ht="24" customHeight="1">
      <c r="A42" s="47" t="s">
        <v>145</v>
      </c>
      <c r="B42" s="47" t="s">
        <v>340</v>
      </c>
      <c r="C42" s="47" t="s">
        <v>338</v>
      </c>
      <c r="D42" s="47" t="s">
        <v>240</v>
      </c>
      <c r="E42" s="47">
        <v>30308</v>
      </c>
      <c r="F42" s="47" t="s">
        <v>240</v>
      </c>
      <c r="G42" s="105" t="s">
        <v>332</v>
      </c>
      <c r="H42" s="139">
        <v>3600</v>
      </c>
    </row>
    <row r="43" spans="1:8" ht="24" customHeight="1">
      <c r="A43" s="47" t="s">
        <v>145</v>
      </c>
      <c r="B43" s="47" t="s">
        <v>340</v>
      </c>
      <c r="C43" s="47" t="s">
        <v>338</v>
      </c>
      <c r="D43" s="47" t="s">
        <v>240</v>
      </c>
      <c r="E43" s="47">
        <v>30308</v>
      </c>
      <c r="F43" s="47" t="s">
        <v>240</v>
      </c>
      <c r="G43" s="105" t="s">
        <v>333</v>
      </c>
      <c r="H43" s="139">
        <v>15300</v>
      </c>
    </row>
    <row r="44" spans="1:8" ht="24" customHeight="1">
      <c r="A44" s="47" t="s">
        <v>145</v>
      </c>
      <c r="B44" s="47" t="s">
        <v>340</v>
      </c>
      <c r="C44" s="47" t="s">
        <v>317</v>
      </c>
      <c r="D44" s="47" t="s">
        <v>205</v>
      </c>
      <c r="E44" s="47">
        <v>30299</v>
      </c>
      <c r="F44" s="47" t="s">
        <v>234</v>
      </c>
      <c r="G44" s="105" t="s">
        <v>334</v>
      </c>
      <c r="H44" s="139">
        <v>662500</v>
      </c>
    </row>
    <row r="45" spans="1:8" ht="24" customHeight="1">
      <c r="A45" s="47" t="s">
        <v>145</v>
      </c>
      <c r="B45" s="47" t="s">
        <v>340</v>
      </c>
      <c r="C45" s="47" t="s">
        <v>338</v>
      </c>
      <c r="D45" s="47" t="s">
        <v>240</v>
      </c>
      <c r="E45" s="47">
        <v>30308</v>
      </c>
      <c r="F45" s="47" t="s">
        <v>240</v>
      </c>
      <c r="G45" s="105" t="s">
        <v>332</v>
      </c>
      <c r="H45" s="139">
        <v>8400</v>
      </c>
    </row>
    <row r="46" spans="1:8" ht="24" customHeight="1">
      <c r="A46" s="47" t="s">
        <v>145</v>
      </c>
      <c r="B46" s="47" t="s">
        <v>340</v>
      </c>
      <c r="C46" s="47" t="s">
        <v>338</v>
      </c>
      <c r="D46" s="47" t="s">
        <v>240</v>
      </c>
      <c r="E46" s="47">
        <v>30308</v>
      </c>
      <c r="F46" s="47" t="s">
        <v>240</v>
      </c>
      <c r="G46" s="105" t="s">
        <v>335</v>
      </c>
      <c r="H46" s="139">
        <v>19100</v>
      </c>
    </row>
    <row r="47" spans="1:8" ht="24" customHeight="1">
      <c r="A47" s="47" t="s">
        <v>145</v>
      </c>
      <c r="B47" s="47" t="s">
        <v>340</v>
      </c>
      <c r="C47" s="47" t="s">
        <v>338</v>
      </c>
      <c r="D47" s="47" t="s">
        <v>240</v>
      </c>
      <c r="E47" s="47">
        <v>30308</v>
      </c>
      <c r="F47" s="47" t="s">
        <v>240</v>
      </c>
      <c r="G47" s="105" t="s">
        <v>336</v>
      </c>
      <c r="H47" s="139">
        <v>2700</v>
      </c>
    </row>
    <row r="48" spans="1:8" ht="24" customHeight="1">
      <c r="A48" s="47">
        <v>20508</v>
      </c>
      <c r="B48" s="47" t="s">
        <v>258</v>
      </c>
      <c r="C48" s="47" t="s">
        <v>140</v>
      </c>
      <c r="D48" s="47" t="s">
        <v>140</v>
      </c>
      <c r="E48" s="47" t="s">
        <v>140</v>
      </c>
      <c r="F48" s="47" t="s">
        <v>140</v>
      </c>
      <c r="G48" s="105" t="s">
        <v>140</v>
      </c>
      <c r="H48" s="139">
        <v>363800</v>
      </c>
    </row>
    <row r="49" spans="1:8" ht="24" customHeight="1">
      <c r="A49" s="47" t="s">
        <v>149</v>
      </c>
      <c r="B49" s="47" t="s">
        <v>259</v>
      </c>
      <c r="C49" s="47">
        <v>50502</v>
      </c>
      <c r="D49" s="47" t="s">
        <v>205</v>
      </c>
      <c r="E49" s="47" t="s">
        <v>260</v>
      </c>
      <c r="F49" s="47" t="s">
        <v>261</v>
      </c>
      <c r="G49" s="105" t="s">
        <v>262</v>
      </c>
      <c r="H49" s="139">
        <v>363800</v>
      </c>
    </row>
    <row r="50" spans="1:8" ht="24" customHeight="1">
      <c r="A50" s="47" t="s">
        <v>140</v>
      </c>
      <c r="B50" s="47" t="s">
        <v>263</v>
      </c>
      <c r="C50" s="47" t="s">
        <v>140</v>
      </c>
      <c r="D50" s="47" t="s">
        <v>140</v>
      </c>
      <c r="E50" s="47" t="s">
        <v>140</v>
      </c>
      <c r="F50" s="47" t="s">
        <v>140</v>
      </c>
      <c r="G50" s="105" t="s">
        <v>140</v>
      </c>
      <c r="H50" s="139">
        <v>270448</v>
      </c>
    </row>
    <row r="51" spans="1:8" ht="24" customHeight="1">
      <c r="A51" s="47" t="s">
        <v>155</v>
      </c>
      <c r="B51" s="47" t="s">
        <v>264</v>
      </c>
      <c r="C51" s="47">
        <v>50601</v>
      </c>
      <c r="D51" s="47" t="s">
        <v>246</v>
      </c>
      <c r="E51" s="47" t="s">
        <v>247</v>
      </c>
      <c r="F51" s="47" t="s">
        <v>248</v>
      </c>
      <c r="G51" s="105" t="s">
        <v>265</v>
      </c>
      <c r="H51" s="139">
        <v>236398</v>
      </c>
    </row>
    <row r="52" spans="1:8" ht="24" customHeight="1">
      <c r="A52" s="47" t="s">
        <v>155</v>
      </c>
      <c r="B52" s="47" t="s">
        <v>264</v>
      </c>
      <c r="C52" s="47">
        <v>50601</v>
      </c>
      <c r="D52" s="47" t="s">
        <v>246</v>
      </c>
      <c r="E52" s="47" t="s">
        <v>247</v>
      </c>
      <c r="F52" s="47" t="s">
        <v>248</v>
      </c>
      <c r="G52" s="105" t="s">
        <v>266</v>
      </c>
      <c r="H52" s="139">
        <v>34050</v>
      </c>
    </row>
    <row r="53" spans="1:8" ht="24" customHeight="1">
      <c r="A53" s="47" t="s">
        <v>140</v>
      </c>
      <c r="B53" s="47" t="s">
        <v>267</v>
      </c>
      <c r="C53" s="47" t="s">
        <v>140</v>
      </c>
      <c r="D53" s="47" t="s">
        <v>140</v>
      </c>
      <c r="E53" s="47" t="s">
        <v>140</v>
      </c>
      <c r="F53" s="47" t="s">
        <v>140</v>
      </c>
      <c r="G53" s="105" t="s">
        <v>140</v>
      </c>
      <c r="H53" s="139">
        <v>35347139.520000003</v>
      </c>
    </row>
    <row r="54" spans="1:8" ht="24" customHeight="1">
      <c r="A54" s="47" t="s">
        <v>162</v>
      </c>
      <c r="B54" s="47" t="s">
        <v>268</v>
      </c>
      <c r="C54" s="47">
        <v>50501</v>
      </c>
      <c r="D54" s="47" t="s">
        <v>89</v>
      </c>
      <c r="E54" s="47" t="s">
        <v>269</v>
      </c>
      <c r="F54" s="47" t="s">
        <v>270</v>
      </c>
      <c r="G54" s="105" t="s">
        <v>271</v>
      </c>
      <c r="H54" s="139">
        <v>17500745.280000001</v>
      </c>
    </row>
    <row r="55" spans="1:8" ht="24" customHeight="1">
      <c r="A55" s="47" t="s">
        <v>164</v>
      </c>
      <c r="B55" s="47" t="s">
        <v>272</v>
      </c>
      <c r="C55" s="47">
        <v>50501</v>
      </c>
      <c r="D55" s="47" t="s">
        <v>89</v>
      </c>
      <c r="E55" s="47" t="s">
        <v>273</v>
      </c>
      <c r="F55" s="47" t="s">
        <v>274</v>
      </c>
      <c r="G55" s="105" t="s">
        <v>275</v>
      </c>
      <c r="H55" s="139">
        <v>8750372.6400000006</v>
      </c>
    </row>
    <row r="56" spans="1:8" ht="24" customHeight="1">
      <c r="A56" s="47" t="s">
        <v>160</v>
      </c>
      <c r="B56" s="47" t="s">
        <v>276</v>
      </c>
      <c r="C56" s="47">
        <v>50905</v>
      </c>
      <c r="D56" s="47" t="s">
        <v>277</v>
      </c>
      <c r="E56" s="47" t="s">
        <v>278</v>
      </c>
      <c r="F56" s="47" t="s">
        <v>279</v>
      </c>
      <c r="G56" s="105" t="s">
        <v>280</v>
      </c>
      <c r="H56" s="139">
        <v>2826455.6</v>
      </c>
    </row>
    <row r="57" spans="1:8" ht="24" customHeight="1">
      <c r="A57" s="47" t="s">
        <v>160</v>
      </c>
      <c r="B57" s="47" t="s">
        <v>276</v>
      </c>
      <c r="C57" s="47">
        <v>50999</v>
      </c>
      <c r="D57" s="47" t="s">
        <v>281</v>
      </c>
      <c r="E57" s="47" t="s">
        <v>282</v>
      </c>
      <c r="F57" s="47" t="s">
        <v>281</v>
      </c>
      <c r="G57" s="105" t="s">
        <v>283</v>
      </c>
      <c r="H57" s="139">
        <v>63600</v>
      </c>
    </row>
    <row r="58" spans="1:8" ht="24" customHeight="1">
      <c r="A58" s="47" t="s">
        <v>160</v>
      </c>
      <c r="B58" s="47" t="s">
        <v>276</v>
      </c>
      <c r="C58" s="47">
        <v>50905</v>
      </c>
      <c r="D58" s="47" t="s">
        <v>277</v>
      </c>
      <c r="E58" s="47" t="s">
        <v>284</v>
      </c>
      <c r="F58" s="47" t="s">
        <v>285</v>
      </c>
      <c r="G58" s="105" t="s">
        <v>286</v>
      </c>
      <c r="H58" s="139">
        <v>2584150</v>
      </c>
    </row>
    <row r="59" spans="1:8" ht="24" customHeight="1">
      <c r="A59" s="47" t="s">
        <v>160</v>
      </c>
      <c r="B59" s="47" t="s">
        <v>276</v>
      </c>
      <c r="C59" s="47">
        <v>50901</v>
      </c>
      <c r="D59" s="47" t="s">
        <v>287</v>
      </c>
      <c r="E59" s="47" t="s">
        <v>288</v>
      </c>
      <c r="F59" s="47" t="s">
        <v>289</v>
      </c>
      <c r="G59" s="105" t="s">
        <v>290</v>
      </c>
      <c r="H59" s="139">
        <v>27360</v>
      </c>
    </row>
    <row r="60" spans="1:8" ht="24" customHeight="1">
      <c r="A60" s="47" t="s">
        <v>160</v>
      </c>
      <c r="B60" s="47" t="s">
        <v>276</v>
      </c>
      <c r="C60" s="47">
        <v>50901</v>
      </c>
      <c r="D60" s="47" t="s">
        <v>287</v>
      </c>
      <c r="E60" s="47" t="s">
        <v>291</v>
      </c>
      <c r="F60" s="47" t="s">
        <v>292</v>
      </c>
      <c r="G60" s="105" t="s">
        <v>293</v>
      </c>
      <c r="H60" s="139">
        <v>9000</v>
      </c>
    </row>
    <row r="61" spans="1:8" ht="24" customHeight="1">
      <c r="A61" s="47" t="s">
        <v>160</v>
      </c>
      <c r="B61" s="47" t="s">
        <v>276</v>
      </c>
      <c r="C61" s="47">
        <v>50999</v>
      </c>
      <c r="D61" s="47" t="s">
        <v>281</v>
      </c>
      <c r="E61" s="47" t="s">
        <v>282</v>
      </c>
      <c r="F61" s="47" t="s">
        <v>281</v>
      </c>
      <c r="G61" s="105" t="s">
        <v>294</v>
      </c>
      <c r="H61" s="139">
        <v>3121416</v>
      </c>
    </row>
    <row r="62" spans="1:8" ht="24" customHeight="1">
      <c r="A62" s="47" t="s">
        <v>160</v>
      </c>
      <c r="B62" s="47" t="s">
        <v>276</v>
      </c>
      <c r="C62" s="47">
        <v>50502</v>
      </c>
      <c r="D62" s="47" t="s">
        <v>205</v>
      </c>
      <c r="E62" s="47" t="s">
        <v>233</v>
      </c>
      <c r="F62" s="47" t="s">
        <v>234</v>
      </c>
      <c r="G62" s="105" t="s">
        <v>295</v>
      </c>
      <c r="H62" s="139">
        <v>464040</v>
      </c>
    </row>
    <row r="63" spans="1:8" ht="24" customHeight="1">
      <c r="A63" s="47" t="s">
        <v>140</v>
      </c>
      <c r="B63" s="47" t="s">
        <v>296</v>
      </c>
      <c r="C63" s="47" t="s">
        <v>140</v>
      </c>
      <c r="D63" s="47" t="s">
        <v>140</v>
      </c>
      <c r="E63" s="47" t="s">
        <v>140</v>
      </c>
      <c r="F63" s="47" t="s">
        <v>140</v>
      </c>
      <c r="G63" s="105" t="s">
        <v>140</v>
      </c>
      <c r="H63" s="139">
        <v>15569355.539999999</v>
      </c>
    </row>
    <row r="64" spans="1:8" ht="24" customHeight="1">
      <c r="A64" s="47" t="s">
        <v>170</v>
      </c>
      <c r="B64" s="47" t="s">
        <v>297</v>
      </c>
      <c r="C64" s="48">
        <v>50501</v>
      </c>
      <c r="D64" s="47" t="s">
        <v>89</v>
      </c>
      <c r="E64" s="47" t="s">
        <v>201</v>
      </c>
      <c r="F64" s="47" t="s">
        <v>202</v>
      </c>
      <c r="G64" s="105" t="s">
        <v>203</v>
      </c>
      <c r="H64" s="139">
        <v>14219355.539999999</v>
      </c>
    </row>
    <row r="65" spans="1:8" ht="24" customHeight="1">
      <c r="A65" s="116" t="s">
        <v>172</v>
      </c>
      <c r="B65" s="116" t="s">
        <v>298</v>
      </c>
      <c r="C65" s="116">
        <v>50501</v>
      </c>
      <c r="D65" s="116" t="s">
        <v>89</v>
      </c>
      <c r="E65" s="116" t="s">
        <v>201</v>
      </c>
      <c r="F65" s="116" t="s">
        <v>202</v>
      </c>
      <c r="G65" s="132" t="s">
        <v>299</v>
      </c>
      <c r="H65" s="140">
        <v>1350000</v>
      </c>
    </row>
    <row r="66" spans="1:8" ht="24" customHeight="1">
      <c r="A66" s="47" t="s">
        <v>140</v>
      </c>
      <c r="B66" s="47" t="s">
        <v>300</v>
      </c>
      <c r="C66" s="47" t="s">
        <v>140</v>
      </c>
      <c r="D66" s="47" t="s">
        <v>140</v>
      </c>
      <c r="E66" s="47" t="s">
        <v>140</v>
      </c>
      <c r="F66" s="47" t="s">
        <v>140</v>
      </c>
      <c r="G66" s="132" t="s">
        <v>140</v>
      </c>
      <c r="H66" s="140">
        <v>27180978.960000001</v>
      </c>
    </row>
    <row r="67" spans="1:8" ht="24" customHeight="1">
      <c r="A67" s="47" t="s">
        <v>180</v>
      </c>
      <c r="B67" s="47" t="s">
        <v>301</v>
      </c>
      <c r="C67" s="47">
        <v>50905</v>
      </c>
      <c r="D67" s="47" t="s">
        <v>277</v>
      </c>
      <c r="E67" s="47" t="s">
        <v>284</v>
      </c>
      <c r="F67" s="47" t="s">
        <v>285</v>
      </c>
      <c r="G67" s="132" t="s">
        <v>286</v>
      </c>
      <c r="H67" s="140">
        <v>569280</v>
      </c>
    </row>
    <row r="68" spans="1:8" ht="24" customHeight="1">
      <c r="A68" s="47" t="s">
        <v>182</v>
      </c>
      <c r="B68" s="47" t="s">
        <v>302</v>
      </c>
      <c r="C68" s="48">
        <v>50501</v>
      </c>
      <c r="D68" s="47" t="s">
        <v>89</v>
      </c>
      <c r="E68" s="47" t="s">
        <v>193</v>
      </c>
      <c r="F68" s="47" t="s">
        <v>91</v>
      </c>
      <c r="G68" s="132" t="s">
        <v>303</v>
      </c>
      <c r="H68" s="140">
        <v>12330540</v>
      </c>
    </row>
    <row r="69" spans="1:8" ht="24" customHeight="1">
      <c r="A69" s="116" t="s">
        <v>178</v>
      </c>
      <c r="B69" s="116" t="s">
        <v>304</v>
      </c>
      <c r="C69" s="116">
        <v>50501</v>
      </c>
      <c r="D69" s="116" t="s">
        <v>89</v>
      </c>
      <c r="E69" s="116" t="s">
        <v>305</v>
      </c>
      <c r="F69" s="116" t="s">
        <v>306</v>
      </c>
      <c r="G69" s="132" t="s">
        <v>307</v>
      </c>
      <c r="H69" s="140">
        <v>14281158.960000001</v>
      </c>
    </row>
    <row r="70" spans="1:8" ht="24" customHeight="1">
      <c r="A70" s="47" t="s">
        <v>140</v>
      </c>
      <c r="B70" s="47" t="s">
        <v>308</v>
      </c>
      <c r="C70" s="47" t="s">
        <v>140</v>
      </c>
      <c r="D70" s="47" t="s">
        <v>140</v>
      </c>
      <c r="E70" s="47" t="s">
        <v>140</v>
      </c>
      <c r="F70" s="47" t="s">
        <v>140</v>
      </c>
      <c r="G70" s="132" t="s">
        <v>140</v>
      </c>
      <c r="H70" s="140">
        <f>H71</f>
        <v>2595080</v>
      </c>
    </row>
    <row r="71" spans="1:8" ht="24" customHeight="1">
      <c r="A71" s="47" t="s">
        <v>140</v>
      </c>
      <c r="B71" s="47" t="s">
        <v>189</v>
      </c>
      <c r="C71" s="47" t="s">
        <v>140</v>
      </c>
      <c r="D71" s="47" t="s">
        <v>140</v>
      </c>
      <c r="E71" s="47" t="s">
        <v>140</v>
      </c>
      <c r="F71" s="47" t="s">
        <v>140</v>
      </c>
      <c r="G71" s="132" t="s">
        <v>140</v>
      </c>
      <c r="H71" s="140">
        <v>2595080</v>
      </c>
    </row>
    <row r="72" spans="1:8" ht="24" customHeight="1">
      <c r="A72" s="47" t="s">
        <v>143</v>
      </c>
      <c r="B72" s="47" t="s">
        <v>190</v>
      </c>
      <c r="C72" s="48">
        <v>50502</v>
      </c>
      <c r="D72" s="47" t="s">
        <v>205</v>
      </c>
      <c r="E72" s="47" t="s">
        <v>309</v>
      </c>
      <c r="F72" s="47" t="s">
        <v>310</v>
      </c>
      <c r="G72" s="132" t="s">
        <v>311</v>
      </c>
      <c r="H72" s="140">
        <v>2595080</v>
      </c>
    </row>
    <row r="73" spans="1:8" ht="24" customHeight="1">
      <c r="A73" s="116" t="s">
        <v>140</v>
      </c>
      <c r="B73" s="116" t="s">
        <v>312</v>
      </c>
      <c r="C73" s="116" t="s">
        <v>140</v>
      </c>
      <c r="D73" s="116" t="s">
        <v>140</v>
      </c>
      <c r="E73" s="116" t="s">
        <v>140</v>
      </c>
      <c r="F73" s="116" t="s">
        <v>140</v>
      </c>
      <c r="G73" s="132" t="s">
        <v>140</v>
      </c>
      <c r="H73" s="140">
        <v>21962000</v>
      </c>
    </row>
    <row r="74" spans="1:8" ht="24" customHeight="1">
      <c r="A74" s="47" t="s">
        <v>140</v>
      </c>
      <c r="B74" s="47" t="s">
        <v>189</v>
      </c>
      <c r="C74" s="47" t="s">
        <v>140</v>
      </c>
      <c r="D74" s="47" t="s">
        <v>140</v>
      </c>
      <c r="E74" s="47" t="s">
        <v>140</v>
      </c>
      <c r="F74" s="47" t="s">
        <v>140</v>
      </c>
      <c r="G74" s="132" t="s">
        <v>140</v>
      </c>
      <c r="H74" s="140">
        <v>21962000</v>
      </c>
    </row>
    <row r="75" spans="1:8" ht="24" customHeight="1">
      <c r="A75" s="47" t="s">
        <v>143</v>
      </c>
      <c r="B75" s="47" t="s">
        <v>190</v>
      </c>
      <c r="C75" s="47">
        <v>50502</v>
      </c>
      <c r="D75" s="47" t="s">
        <v>205</v>
      </c>
      <c r="E75" s="47" t="s">
        <v>233</v>
      </c>
      <c r="F75" s="47" t="s">
        <v>234</v>
      </c>
      <c r="G75" s="132" t="s">
        <v>313</v>
      </c>
      <c r="H75" s="140">
        <v>13662000</v>
      </c>
    </row>
    <row r="76" spans="1:8" ht="24" customHeight="1">
      <c r="A76" s="47" t="s">
        <v>143</v>
      </c>
      <c r="B76" s="47" t="s">
        <v>190</v>
      </c>
      <c r="C76" s="48">
        <v>50502</v>
      </c>
      <c r="D76" s="47" t="s">
        <v>205</v>
      </c>
      <c r="E76" s="47" t="s">
        <v>233</v>
      </c>
      <c r="F76" s="47" t="s">
        <v>234</v>
      </c>
      <c r="G76" s="132" t="s">
        <v>314</v>
      </c>
      <c r="H76" s="140">
        <v>4300000</v>
      </c>
    </row>
    <row r="77" spans="1:8" ht="24" customHeight="1">
      <c r="A77" s="116" t="s">
        <v>143</v>
      </c>
      <c r="B77" s="116" t="s">
        <v>190</v>
      </c>
      <c r="C77" s="116">
        <v>50502</v>
      </c>
      <c r="D77" s="116" t="s">
        <v>205</v>
      </c>
      <c r="E77" s="116" t="s">
        <v>233</v>
      </c>
      <c r="F77" s="116" t="s">
        <v>234</v>
      </c>
      <c r="G77" s="132" t="s">
        <v>315</v>
      </c>
      <c r="H77" s="140">
        <v>4000000</v>
      </c>
    </row>
    <row r="78" spans="1:8" ht="21.75" customHeight="1">
      <c r="A78" s="116"/>
      <c r="B78" s="106" t="s">
        <v>316</v>
      </c>
      <c r="C78" s="116"/>
      <c r="D78" s="116"/>
      <c r="E78" s="116"/>
      <c r="F78" s="116"/>
      <c r="G78" s="132"/>
      <c r="H78" s="140">
        <f>H73+H71+H66+H63+H53+H50+H48+H40+H5</f>
        <v>263145861.26000002</v>
      </c>
    </row>
  </sheetData>
  <mergeCells count="1">
    <mergeCell ref="A2:H2"/>
  </mergeCells>
  <phoneticPr fontId="1" type="noConversion"/>
  <pageMargins left="0.7" right="0.7" top="0.75" bottom="0.75" header="0.3" footer="0.3"/>
  <pageSetup paperSize="2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ColWidth="9" defaultRowHeight="14"/>
  <cols>
    <col min="1" max="1" width="21.08984375" style="1" customWidth="1"/>
    <col min="2" max="2" width="21.7265625" style="1" customWidth="1"/>
    <col min="3" max="3" width="15.453125" style="1" customWidth="1"/>
    <col min="4" max="4" width="21.36328125" style="1" customWidth="1"/>
    <col min="5" max="5" width="18.6328125" style="1" customWidth="1"/>
    <col min="6" max="256" width="9" style="1"/>
    <col min="257" max="257" width="21.08984375" style="1" customWidth="1"/>
    <col min="258" max="258" width="21.7265625" style="1" customWidth="1"/>
    <col min="259" max="259" width="15.453125" style="1" customWidth="1"/>
    <col min="260" max="260" width="21.36328125" style="1" customWidth="1"/>
    <col min="261" max="261" width="18.6328125" style="1" customWidth="1"/>
    <col min="262" max="512" width="9" style="1"/>
    <col min="513" max="513" width="21.08984375" style="1" customWidth="1"/>
    <col min="514" max="514" width="21.7265625" style="1" customWidth="1"/>
    <col min="515" max="515" width="15.453125" style="1" customWidth="1"/>
    <col min="516" max="516" width="21.36328125" style="1" customWidth="1"/>
    <col min="517" max="517" width="18.6328125" style="1" customWidth="1"/>
    <col min="518" max="768" width="9" style="1"/>
    <col min="769" max="769" width="21.08984375" style="1" customWidth="1"/>
    <col min="770" max="770" width="21.7265625" style="1" customWidth="1"/>
    <col min="771" max="771" width="15.453125" style="1" customWidth="1"/>
    <col min="772" max="772" width="21.36328125" style="1" customWidth="1"/>
    <col min="773" max="773" width="18.6328125" style="1" customWidth="1"/>
    <col min="774" max="1024" width="9" style="1"/>
    <col min="1025" max="1025" width="21.08984375" style="1" customWidth="1"/>
    <col min="1026" max="1026" width="21.7265625" style="1" customWidth="1"/>
    <col min="1027" max="1027" width="15.453125" style="1" customWidth="1"/>
    <col min="1028" max="1028" width="21.36328125" style="1" customWidth="1"/>
    <col min="1029" max="1029" width="18.6328125" style="1" customWidth="1"/>
    <col min="1030" max="1280" width="9" style="1"/>
    <col min="1281" max="1281" width="21.08984375" style="1" customWidth="1"/>
    <col min="1282" max="1282" width="21.7265625" style="1" customWidth="1"/>
    <col min="1283" max="1283" width="15.453125" style="1" customWidth="1"/>
    <col min="1284" max="1284" width="21.36328125" style="1" customWidth="1"/>
    <col min="1285" max="1285" width="18.6328125" style="1" customWidth="1"/>
    <col min="1286" max="1536" width="9" style="1"/>
    <col min="1537" max="1537" width="21.08984375" style="1" customWidth="1"/>
    <col min="1538" max="1538" width="21.7265625" style="1" customWidth="1"/>
    <col min="1539" max="1539" width="15.453125" style="1" customWidth="1"/>
    <col min="1540" max="1540" width="21.36328125" style="1" customWidth="1"/>
    <col min="1541" max="1541" width="18.6328125" style="1" customWidth="1"/>
    <col min="1542" max="1792" width="9" style="1"/>
    <col min="1793" max="1793" width="21.08984375" style="1" customWidth="1"/>
    <col min="1794" max="1794" width="21.7265625" style="1" customWidth="1"/>
    <col min="1795" max="1795" width="15.453125" style="1" customWidth="1"/>
    <col min="1796" max="1796" width="21.36328125" style="1" customWidth="1"/>
    <col min="1797" max="1797" width="18.6328125" style="1" customWidth="1"/>
    <col min="1798" max="2048" width="9" style="1"/>
    <col min="2049" max="2049" width="21.08984375" style="1" customWidth="1"/>
    <col min="2050" max="2050" width="21.7265625" style="1" customWidth="1"/>
    <col min="2051" max="2051" width="15.453125" style="1" customWidth="1"/>
    <col min="2052" max="2052" width="21.36328125" style="1" customWidth="1"/>
    <col min="2053" max="2053" width="18.6328125" style="1" customWidth="1"/>
    <col min="2054" max="2304" width="9" style="1"/>
    <col min="2305" max="2305" width="21.08984375" style="1" customWidth="1"/>
    <col min="2306" max="2306" width="21.7265625" style="1" customWidth="1"/>
    <col min="2307" max="2307" width="15.453125" style="1" customWidth="1"/>
    <col min="2308" max="2308" width="21.36328125" style="1" customWidth="1"/>
    <col min="2309" max="2309" width="18.6328125" style="1" customWidth="1"/>
    <col min="2310" max="2560" width="9" style="1"/>
    <col min="2561" max="2561" width="21.08984375" style="1" customWidth="1"/>
    <col min="2562" max="2562" width="21.7265625" style="1" customWidth="1"/>
    <col min="2563" max="2563" width="15.453125" style="1" customWidth="1"/>
    <col min="2564" max="2564" width="21.36328125" style="1" customWidth="1"/>
    <col min="2565" max="2565" width="18.6328125" style="1" customWidth="1"/>
    <col min="2566" max="2816" width="9" style="1"/>
    <col min="2817" max="2817" width="21.08984375" style="1" customWidth="1"/>
    <col min="2818" max="2818" width="21.7265625" style="1" customWidth="1"/>
    <col min="2819" max="2819" width="15.453125" style="1" customWidth="1"/>
    <col min="2820" max="2820" width="21.36328125" style="1" customWidth="1"/>
    <col min="2821" max="2821" width="18.6328125" style="1" customWidth="1"/>
    <col min="2822" max="3072" width="9" style="1"/>
    <col min="3073" max="3073" width="21.08984375" style="1" customWidth="1"/>
    <col min="3074" max="3074" width="21.7265625" style="1" customWidth="1"/>
    <col min="3075" max="3075" width="15.453125" style="1" customWidth="1"/>
    <col min="3076" max="3076" width="21.36328125" style="1" customWidth="1"/>
    <col min="3077" max="3077" width="18.6328125" style="1" customWidth="1"/>
    <col min="3078" max="3328" width="9" style="1"/>
    <col min="3329" max="3329" width="21.08984375" style="1" customWidth="1"/>
    <col min="3330" max="3330" width="21.7265625" style="1" customWidth="1"/>
    <col min="3331" max="3331" width="15.453125" style="1" customWidth="1"/>
    <col min="3332" max="3332" width="21.36328125" style="1" customWidth="1"/>
    <col min="3333" max="3333" width="18.6328125" style="1" customWidth="1"/>
    <col min="3334" max="3584" width="9" style="1"/>
    <col min="3585" max="3585" width="21.08984375" style="1" customWidth="1"/>
    <col min="3586" max="3586" width="21.7265625" style="1" customWidth="1"/>
    <col min="3587" max="3587" width="15.453125" style="1" customWidth="1"/>
    <col min="3588" max="3588" width="21.36328125" style="1" customWidth="1"/>
    <col min="3589" max="3589" width="18.6328125" style="1" customWidth="1"/>
    <col min="3590" max="3840" width="9" style="1"/>
    <col min="3841" max="3841" width="21.08984375" style="1" customWidth="1"/>
    <col min="3842" max="3842" width="21.7265625" style="1" customWidth="1"/>
    <col min="3843" max="3843" width="15.453125" style="1" customWidth="1"/>
    <col min="3844" max="3844" width="21.36328125" style="1" customWidth="1"/>
    <col min="3845" max="3845" width="18.6328125" style="1" customWidth="1"/>
    <col min="3846" max="4096" width="9" style="1"/>
    <col min="4097" max="4097" width="21.08984375" style="1" customWidth="1"/>
    <col min="4098" max="4098" width="21.7265625" style="1" customWidth="1"/>
    <col min="4099" max="4099" width="15.453125" style="1" customWidth="1"/>
    <col min="4100" max="4100" width="21.36328125" style="1" customWidth="1"/>
    <col min="4101" max="4101" width="18.6328125" style="1" customWidth="1"/>
    <col min="4102" max="4352" width="9" style="1"/>
    <col min="4353" max="4353" width="21.08984375" style="1" customWidth="1"/>
    <col min="4354" max="4354" width="21.7265625" style="1" customWidth="1"/>
    <col min="4355" max="4355" width="15.453125" style="1" customWidth="1"/>
    <col min="4356" max="4356" width="21.36328125" style="1" customWidth="1"/>
    <col min="4357" max="4357" width="18.6328125" style="1" customWidth="1"/>
    <col min="4358" max="4608" width="9" style="1"/>
    <col min="4609" max="4609" width="21.08984375" style="1" customWidth="1"/>
    <col min="4610" max="4610" width="21.7265625" style="1" customWidth="1"/>
    <col min="4611" max="4611" width="15.453125" style="1" customWidth="1"/>
    <col min="4612" max="4612" width="21.36328125" style="1" customWidth="1"/>
    <col min="4613" max="4613" width="18.6328125" style="1" customWidth="1"/>
    <col min="4614" max="4864" width="9" style="1"/>
    <col min="4865" max="4865" width="21.08984375" style="1" customWidth="1"/>
    <col min="4866" max="4866" width="21.7265625" style="1" customWidth="1"/>
    <col min="4867" max="4867" width="15.453125" style="1" customWidth="1"/>
    <col min="4868" max="4868" width="21.36328125" style="1" customWidth="1"/>
    <col min="4869" max="4869" width="18.6328125" style="1" customWidth="1"/>
    <col min="4870" max="5120" width="9" style="1"/>
    <col min="5121" max="5121" width="21.08984375" style="1" customWidth="1"/>
    <col min="5122" max="5122" width="21.7265625" style="1" customWidth="1"/>
    <col min="5123" max="5123" width="15.453125" style="1" customWidth="1"/>
    <col min="5124" max="5124" width="21.36328125" style="1" customWidth="1"/>
    <col min="5125" max="5125" width="18.6328125" style="1" customWidth="1"/>
    <col min="5126" max="5376" width="9" style="1"/>
    <col min="5377" max="5377" width="21.08984375" style="1" customWidth="1"/>
    <col min="5378" max="5378" width="21.7265625" style="1" customWidth="1"/>
    <col min="5379" max="5379" width="15.453125" style="1" customWidth="1"/>
    <col min="5380" max="5380" width="21.36328125" style="1" customWidth="1"/>
    <col min="5381" max="5381" width="18.6328125" style="1" customWidth="1"/>
    <col min="5382" max="5632" width="9" style="1"/>
    <col min="5633" max="5633" width="21.08984375" style="1" customWidth="1"/>
    <col min="5634" max="5634" width="21.7265625" style="1" customWidth="1"/>
    <col min="5635" max="5635" width="15.453125" style="1" customWidth="1"/>
    <col min="5636" max="5636" width="21.36328125" style="1" customWidth="1"/>
    <col min="5637" max="5637" width="18.6328125" style="1" customWidth="1"/>
    <col min="5638" max="5888" width="9" style="1"/>
    <col min="5889" max="5889" width="21.08984375" style="1" customWidth="1"/>
    <col min="5890" max="5890" width="21.7265625" style="1" customWidth="1"/>
    <col min="5891" max="5891" width="15.453125" style="1" customWidth="1"/>
    <col min="5892" max="5892" width="21.36328125" style="1" customWidth="1"/>
    <col min="5893" max="5893" width="18.6328125" style="1" customWidth="1"/>
    <col min="5894" max="6144" width="9" style="1"/>
    <col min="6145" max="6145" width="21.08984375" style="1" customWidth="1"/>
    <col min="6146" max="6146" width="21.7265625" style="1" customWidth="1"/>
    <col min="6147" max="6147" width="15.453125" style="1" customWidth="1"/>
    <col min="6148" max="6148" width="21.36328125" style="1" customWidth="1"/>
    <col min="6149" max="6149" width="18.6328125" style="1" customWidth="1"/>
    <col min="6150" max="6400" width="9" style="1"/>
    <col min="6401" max="6401" width="21.08984375" style="1" customWidth="1"/>
    <col min="6402" max="6402" width="21.7265625" style="1" customWidth="1"/>
    <col min="6403" max="6403" width="15.453125" style="1" customWidth="1"/>
    <col min="6404" max="6404" width="21.36328125" style="1" customWidth="1"/>
    <col min="6405" max="6405" width="18.6328125" style="1" customWidth="1"/>
    <col min="6406" max="6656" width="9" style="1"/>
    <col min="6657" max="6657" width="21.08984375" style="1" customWidth="1"/>
    <col min="6658" max="6658" width="21.7265625" style="1" customWidth="1"/>
    <col min="6659" max="6659" width="15.453125" style="1" customWidth="1"/>
    <col min="6660" max="6660" width="21.36328125" style="1" customWidth="1"/>
    <col min="6661" max="6661" width="18.6328125" style="1" customWidth="1"/>
    <col min="6662" max="6912" width="9" style="1"/>
    <col min="6913" max="6913" width="21.08984375" style="1" customWidth="1"/>
    <col min="6914" max="6914" width="21.7265625" style="1" customWidth="1"/>
    <col min="6915" max="6915" width="15.453125" style="1" customWidth="1"/>
    <col min="6916" max="6916" width="21.36328125" style="1" customWidth="1"/>
    <col min="6917" max="6917" width="18.6328125" style="1" customWidth="1"/>
    <col min="6918" max="7168" width="9" style="1"/>
    <col min="7169" max="7169" width="21.08984375" style="1" customWidth="1"/>
    <col min="7170" max="7170" width="21.7265625" style="1" customWidth="1"/>
    <col min="7171" max="7171" width="15.453125" style="1" customWidth="1"/>
    <col min="7172" max="7172" width="21.36328125" style="1" customWidth="1"/>
    <col min="7173" max="7173" width="18.6328125" style="1" customWidth="1"/>
    <col min="7174" max="7424" width="9" style="1"/>
    <col min="7425" max="7425" width="21.08984375" style="1" customWidth="1"/>
    <col min="7426" max="7426" width="21.7265625" style="1" customWidth="1"/>
    <col min="7427" max="7427" width="15.453125" style="1" customWidth="1"/>
    <col min="7428" max="7428" width="21.36328125" style="1" customWidth="1"/>
    <col min="7429" max="7429" width="18.6328125" style="1" customWidth="1"/>
    <col min="7430" max="7680" width="9" style="1"/>
    <col min="7681" max="7681" width="21.08984375" style="1" customWidth="1"/>
    <col min="7682" max="7682" width="21.7265625" style="1" customWidth="1"/>
    <col min="7683" max="7683" width="15.453125" style="1" customWidth="1"/>
    <col min="7684" max="7684" width="21.36328125" style="1" customWidth="1"/>
    <col min="7685" max="7685" width="18.6328125" style="1" customWidth="1"/>
    <col min="7686" max="7936" width="9" style="1"/>
    <col min="7937" max="7937" width="21.08984375" style="1" customWidth="1"/>
    <col min="7938" max="7938" width="21.7265625" style="1" customWidth="1"/>
    <col min="7939" max="7939" width="15.453125" style="1" customWidth="1"/>
    <col min="7940" max="7940" width="21.36328125" style="1" customWidth="1"/>
    <col min="7941" max="7941" width="18.6328125" style="1" customWidth="1"/>
    <col min="7942" max="8192" width="9" style="1"/>
    <col min="8193" max="8193" width="21.08984375" style="1" customWidth="1"/>
    <col min="8194" max="8194" width="21.7265625" style="1" customWidth="1"/>
    <col min="8195" max="8195" width="15.453125" style="1" customWidth="1"/>
    <col min="8196" max="8196" width="21.36328125" style="1" customWidth="1"/>
    <col min="8197" max="8197" width="18.6328125" style="1" customWidth="1"/>
    <col min="8198" max="8448" width="9" style="1"/>
    <col min="8449" max="8449" width="21.08984375" style="1" customWidth="1"/>
    <col min="8450" max="8450" width="21.7265625" style="1" customWidth="1"/>
    <col min="8451" max="8451" width="15.453125" style="1" customWidth="1"/>
    <col min="8452" max="8452" width="21.36328125" style="1" customWidth="1"/>
    <col min="8453" max="8453" width="18.6328125" style="1" customWidth="1"/>
    <col min="8454" max="8704" width="9" style="1"/>
    <col min="8705" max="8705" width="21.08984375" style="1" customWidth="1"/>
    <col min="8706" max="8706" width="21.7265625" style="1" customWidth="1"/>
    <col min="8707" max="8707" width="15.453125" style="1" customWidth="1"/>
    <col min="8708" max="8708" width="21.36328125" style="1" customWidth="1"/>
    <col min="8709" max="8709" width="18.6328125" style="1" customWidth="1"/>
    <col min="8710" max="8960" width="9" style="1"/>
    <col min="8961" max="8961" width="21.08984375" style="1" customWidth="1"/>
    <col min="8962" max="8962" width="21.7265625" style="1" customWidth="1"/>
    <col min="8963" max="8963" width="15.453125" style="1" customWidth="1"/>
    <col min="8964" max="8964" width="21.36328125" style="1" customWidth="1"/>
    <col min="8965" max="8965" width="18.6328125" style="1" customWidth="1"/>
    <col min="8966" max="9216" width="9" style="1"/>
    <col min="9217" max="9217" width="21.08984375" style="1" customWidth="1"/>
    <col min="9218" max="9218" width="21.7265625" style="1" customWidth="1"/>
    <col min="9219" max="9219" width="15.453125" style="1" customWidth="1"/>
    <col min="9220" max="9220" width="21.36328125" style="1" customWidth="1"/>
    <col min="9221" max="9221" width="18.6328125" style="1" customWidth="1"/>
    <col min="9222" max="9472" width="9" style="1"/>
    <col min="9473" max="9473" width="21.08984375" style="1" customWidth="1"/>
    <col min="9474" max="9474" width="21.7265625" style="1" customWidth="1"/>
    <col min="9475" max="9475" width="15.453125" style="1" customWidth="1"/>
    <col min="9476" max="9476" width="21.36328125" style="1" customWidth="1"/>
    <col min="9477" max="9477" width="18.6328125" style="1" customWidth="1"/>
    <col min="9478" max="9728" width="9" style="1"/>
    <col min="9729" max="9729" width="21.08984375" style="1" customWidth="1"/>
    <col min="9730" max="9730" width="21.7265625" style="1" customWidth="1"/>
    <col min="9731" max="9731" width="15.453125" style="1" customWidth="1"/>
    <col min="9732" max="9732" width="21.36328125" style="1" customWidth="1"/>
    <col min="9733" max="9733" width="18.6328125" style="1" customWidth="1"/>
    <col min="9734" max="9984" width="9" style="1"/>
    <col min="9985" max="9985" width="21.08984375" style="1" customWidth="1"/>
    <col min="9986" max="9986" width="21.7265625" style="1" customWidth="1"/>
    <col min="9987" max="9987" width="15.453125" style="1" customWidth="1"/>
    <col min="9988" max="9988" width="21.36328125" style="1" customWidth="1"/>
    <col min="9989" max="9989" width="18.6328125" style="1" customWidth="1"/>
    <col min="9990" max="10240" width="9" style="1"/>
    <col min="10241" max="10241" width="21.08984375" style="1" customWidth="1"/>
    <col min="10242" max="10242" width="21.7265625" style="1" customWidth="1"/>
    <col min="10243" max="10243" width="15.453125" style="1" customWidth="1"/>
    <col min="10244" max="10244" width="21.36328125" style="1" customWidth="1"/>
    <col min="10245" max="10245" width="18.6328125" style="1" customWidth="1"/>
    <col min="10246" max="10496" width="9" style="1"/>
    <col min="10497" max="10497" width="21.08984375" style="1" customWidth="1"/>
    <col min="10498" max="10498" width="21.7265625" style="1" customWidth="1"/>
    <col min="10499" max="10499" width="15.453125" style="1" customWidth="1"/>
    <col min="10500" max="10500" width="21.36328125" style="1" customWidth="1"/>
    <col min="10501" max="10501" width="18.6328125" style="1" customWidth="1"/>
    <col min="10502" max="10752" width="9" style="1"/>
    <col min="10753" max="10753" width="21.08984375" style="1" customWidth="1"/>
    <col min="10754" max="10754" width="21.7265625" style="1" customWidth="1"/>
    <col min="10755" max="10755" width="15.453125" style="1" customWidth="1"/>
    <col min="10756" max="10756" width="21.36328125" style="1" customWidth="1"/>
    <col min="10757" max="10757" width="18.6328125" style="1" customWidth="1"/>
    <col min="10758" max="11008" width="9" style="1"/>
    <col min="11009" max="11009" width="21.08984375" style="1" customWidth="1"/>
    <col min="11010" max="11010" width="21.7265625" style="1" customWidth="1"/>
    <col min="11011" max="11011" width="15.453125" style="1" customWidth="1"/>
    <col min="11012" max="11012" width="21.36328125" style="1" customWidth="1"/>
    <col min="11013" max="11013" width="18.6328125" style="1" customWidth="1"/>
    <col min="11014" max="11264" width="9" style="1"/>
    <col min="11265" max="11265" width="21.08984375" style="1" customWidth="1"/>
    <col min="11266" max="11266" width="21.7265625" style="1" customWidth="1"/>
    <col min="11267" max="11267" width="15.453125" style="1" customWidth="1"/>
    <col min="11268" max="11268" width="21.36328125" style="1" customWidth="1"/>
    <col min="11269" max="11269" width="18.6328125" style="1" customWidth="1"/>
    <col min="11270" max="11520" width="9" style="1"/>
    <col min="11521" max="11521" width="21.08984375" style="1" customWidth="1"/>
    <col min="11522" max="11522" width="21.7265625" style="1" customWidth="1"/>
    <col min="11523" max="11523" width="15.453125" style="1" customWidth="1"/>
    <col min="11524" max="11524" width="21.36328125" style="1" customWidth="1"/>
    <col min="11525" max="11525" width="18.6328125" style="1" customWidth="1"/>
    <col min="11526" max="11776" width="9" style="1"/>
    <col min="11777" max="11777" width="21.08984375" style="1" customWidth="1"/>
    <col min="11778" max="11778" width="21.7265625" style="1" customWidth="1"/>
    <col min="11779" max="11779" width="15.453125" style="1" customWidth="1"/>
    <col min="11780" max="11780" width="21.36328125" style="1" customWidth="1"/>
    <col min="11781" max="11781" width="18.6328125" style="1" customWidth="1"/>
    <col min="11782" max="12032" width="9" style="1"/>
    <col min="12033" max="12033" width="21.08984375" style="1" customWidth="1"/>
    <col min="12034" max="12034" width="21.7265625" style="1" customWidth="1"/>
    <col min="12035" max="12035" width="15.453125" style="1" customWidth="1"/>
    <col min="12036" max="12036" width="21.36328125" style="1" customWidth="1"/>
    <col min="12037" max="12037" width="18.6328125" style="1" customWidth="1"/>
    <col min="12038" max="12288" width="9" style="1"/>
    <col min="12289" max="12289" width="21.08984375" style="1" customWidth="1"/>
    <col min="12290" max="12290" width="21.7265625" style="1" customWidth="1"/>
    <col min="12291" max="12291" width="15.453125" style="1" customWidth="1"/>
    <col min="12292" max="12292" width="21.36328125" style="1" customWidth="1"/>
    <col min="12293" max="12293" width="18.6328125" style="1" customWidth="1"/>
    <col min="12294" max="12544" width="9" style="1"/>
    <col min="12545" max="12545" width="21.08984375" style="1" customWidth="1"/>
    <col min="12546" max="12546" width="21.7265625" style="1" customWidth="1"/>
    <col min="12547" max="12547" width="15.453125" style="1" customWidth="1"/>
    <col min="12548" max="12548" width="21.36328125" style="1" customWidth="1"/>
    <col min="12549" max="12549" width="18.6328125" style="1" customWidth="1"/>
    <col min="12550" max="12800" width="9" style="1"/>
    <col min="12801" max="12801" width="21.08984375" style="1" customWidth="1"/>
    <col min="12802" max="12802" width="21.7265625" style="1" customWidth="1"/>
    <col min="12803" max="12803" width="15.453125" style="1" customWidth="1"/>
    <col min="12804" max="12804" width="21.36328125" style="1" customWidth="1"/>
    <col min="12805" max="12805" width="18.6328125" style="1" customWidth="1"/>
    <col min="12806" max="13056" width="9" style="1"/>
    <col min="13057" max="13057" width="21.08984375" style="1" customWidth="1"/>
    <col min="13058" max="13058" width="21.7265625" style="1" customWidth="1"/>
    <col min="13059" max="13059" width="15.453125" style="1" customWidth="1"/>
    <col min="13060" max="13060" width="21.36328125" style="1" customWidth="1"/>
    <col min="13061" max="13061" width="18.6328125" style="1" customWidth="1"/>
    <col min="13062" max="13312" width="9" style="1"/>
    <col min="13313" max="13313" width="21.08984375" style="1" customWidth="1"/>
    <col min="13314" max="13314" width="21.7265625" style="1" customWidth="1"/>
    <col min="13315" max="13315" width="15.453125" style="1" customWidth="1"/>
    <col min="13316" max="13316" width="21.36328125" style="1" customWidth="1"/>
    <col min="13317" max="13317" width="18.6328125" style="1" customWidth="1"/>
    <col min="13318" max="13568" width="9" style="1"/>
    <col min="13569" max="13569" width="21.08984375" style="1" customWidth="1"/>
    <col min="13570" max="13570" width="21.7265625" style="1" customWidth="1"/>
    <col min="13571" max="13571" width="15.453125" style="1" customWidth="1"/>
    <col min="13572" max="13572" width="21.36328125" style="1" customWidth="1"/>
    <col min="13573" max="13573" width="18.6328125" style="1" customWidth="1"/>
    <col min="13574" max="13824" width="9" style="1"/>
    <col min="13825" max="13825" width="21.08984375" style="1" customWidth="1"/>
    <col min="13826" max="13826" width="21.7265625" style="1" customWidth="1"/>
    <col min="13827" max="13827" width="15.453125" style="1" customWidth="1"/>
    <col min="13828" max="13828" width="21.36328125" style="1" customWidth="1"/>
    <col min="13829" max="13829" width="18.6328125" style="1" customWidth="1"/>
    <col min="13830" max="14080" width="9" style="1"/>
    <col min="14081" max="14081" width="21.08984375" style="1" customWidth="1"/>
    <col min="14082" max="14082" width="21.7265625" style="1" customWidth="1"/>
    <col min="14083" max="14083" width="15.453125" style="1" customWidth="1"/>
    <col min="14084" max="14084" width="21.36328125" style="1" customWidth="1"/>
    <col min="14085" max="14085" width="18.6328125" style="1" customWidth="1"/>
    <col min="14086" max="14336" width="9" style="1"/>
    <col min="14337" max="14337" width="21.08984375" style="1" customWidth="1"/>
    <col min="14338" max="14338" width="21.7265625" style="1" customWidth="1"/>
    <col min="14339" max="14339" width="15.453125" style="1" customWidth="1"/>
    <col min="14340" max="14340" width="21.36328125" style="1" customWidth="1"/>
    <col min="14341" max="14341" width="18.6328125" style="1" customWidth="1"/>
    <col min="14342" max="14592" width="9" style="1"/>
    <col min="14593" max="14593" width="21.08984375" style="1" customWidth="1"/>
    <col min="14594" max="14594" width="21.7265625" style="1" customWidth="1"/>
    <col min="14595" max="14595" width="15.453125" style="1" customWidth="1"/>
    <col min="14596" max="14596" width="21.36328125" style="1" customWidth="1"/>
    <col min="14597" max="14597" width="18.6328125" style="1" customWidth="1"/>
    <col min="14598" max="14848" width="9" style="1"/>
    <col min="14849" max="14849" width="21.08984375" style="1" customWidth="1"/>
    <col min="14850" max="14850" width="21.7265625" style="1" customWidth="1"/>
    <col min="14851" max="14851" width="15.453125" style="1" customWidth="1"/>
    <col min="14852" max="14852" width="21.36328125" style="1" customWidth="1"/>
    <col min="14853" max="14853" width="18.6328125" style="1" customWidth="1"/>
    <col min="14854" max="15104" width="9" style="1"/>
    <col min="15105" max="15105" width="21.08984375" style="1" customWidth="1"/>
    <col min="15106" max="15106" width="21.7265625" style="1" customWidth="1"/>
    <col min="15107" max="15107" width="15.453125" style="1" customWidth="1"/>
    <col min="15108" max="15108" width="21.36328125" style="1" customWidth="1"/>
    <col min="15109" max="15109" width="18.6328125" style="1" customWidth="1"/>
    <col min="15110" max="15360" width="9" style="1"/>
    <col min="15361" max="15361" width="21.08984375" style="1" customWidth="1"/>
    <col min="15362" max="15362" width="21.7265625" style="1" customWidth="1"/>
    <col min="15363" max="15363" width="15.453125" style="1" customWidth="1"/>
    <col min="15364" max="15364" width="21.36328125" style="1" customWidth="1"/>
    <col min="15365" max="15365" width="18.6328125" style="1" customWidth="1"/>
    <col min="15366" max="15616" width="9" style="1"/>
    <col min="15617" max="15617" width="21.08984375" style="1" customWidth="1"/>
    <col min="15618" max="15618" width="21.7265625" style="1" customWidth="1"/>
    <col min="15619" max="15619" width="15.453125" style="1" customWidth="1"/>
    <col min="15620" max="15620" width="21.36328125" style="1" customWidth="1"/>
    <col min="15621" max="15621" width="18.6328125" style="1" customWidth="1"/>
    <col min="15622" max="15872" width="9" style="1"/>
    <col min="15873" max="15873" width="21.08984375" style="1" customWidth="1"/>
    <col min="15874" max="15874" width="21.7265625" style="1" customWidth="1"/>
    <col min="15875" max="15875" width="15.453125" style="1" customWidth="1"/>
    <col min="15876" max="15876" width="21.36328125" style="1" customWidth="1"/>
    <col min="15877" max="15877" width="18.6328125" style="1" customWidth="1"/>
    <col min="15878" max="16128" width="9" style="1"/>
    <col min="16129" max="16129" width="21.08984375" style="1" customWidth="1"/>
    <col min="16130" max="16130" width="21.7265625" style="1" customWidth="1"/>
    <col min="16131" max="16131" width="15.453125" style="1" customWidth="1"/>
    <col min="16132" max="16132" width="21.36328125" style="1" customWidth="1"/>
    <col min="16133" max="16133" width="18.6328125" style="1" customWidth="1"/>
    <col min="16134" max="16384" width="9" style="1"/>
  </cols>
  <sheetData>
    <row r="1" spans="1:5" ht="15">
      <c r="A1" s="63" t="s">
        <v>130</v>
      </c>
    </row>
    <row r="2" spans="1:5" ht="18.5">
      <c r="A2" s="166" t="s">
        <v>131</v>
      </c>
      <c r="B2" s="166"/>
      <c r="C2" s="166"/>
      <c r="D2" s="166"/>
      <c r="E2" s="166"/>
    </row>
    <row r="3" spans="1:5">
      <c r="A3" s="167" t="s">
        <v>132</v>
      </c>
      <c r="B3" s="167"/>
      <c r="C3" s="167"/>
      <c r="D3" s="167"/>
      <c r="E3" s="167"/>
    </row>
    <row r="4" spans="1:5">
      <c r="A4" s="64" t="s">
        <v>133</v>
      </c>
      <c r="B4" s="168" t="s">
        <v>134</v>
      </c>
      <c r="C4" s="168"/>
      <c r="D4" s="64" t="s">
        <v>135</v>
      </c>
      <c r="E4" s="64" t="s">
        <v>136</v>
      </c>
    </row>
    <row r="5" spans="1:5">
      <c r="A5" s="65"/>
      <c r="B5" s="165"/>
      <c r="C5" s="165"/>
      <c r="D5" s="65"/>
      <c r="E5" s="66"/>
    </row>
    <row r="6" spans="1:5">
      <c r="A6" s="65"/>
      <c r="B6" s="165"/>
      <c r="C6" s="165"/>
      <c r="D6" s="65"/>
      <c r="E6" s="66"/>
    </row>
    <row r="7" spans="1:5">
      <c r="A7" s="65"/>
      <c r="B7" s="165"/>
      <c r="C7" s="165"/>
      <c r="D7" s="65"/>
      <c r="E7" s="66"/>
    </row>
    <row r="8" spans="1:5">
      <c r="A8" s="65"/>
      <c r="B8" s="165"/>
      <c r="C8" s="165"/>
      <c r="D8" s="65"/>
      <c r="E8" s="66"/>
    </row>
    <row r="9" spans="1:5">
      <c r="A9" s="65"/>
      <c r="B9" s="165"/>
      <c r="C9" s="165"/>
      <c r="D9" s="65"/>
      <c r="E9" s="66"/>
    </row>
    <row r="10" spans="1:5">
      <c r="A10" s="65"/>
      <c r="B10" s="165"/>
      <c r="C10" s="165"/>
      <c r="D10" s="65"/>
      <c r="E10" s="66"/>
    </row>
    <row r="11" spans="1:5">
      <c r="A11" s="65"/>
      <c r="B11" s="165"/>
      <c r="C11" s="165"/>
      <c r="D11" s="65"/>
      <c r="E11" s="66"/>
    </row>
    <row r="12" spans="1:5">
      <c r="A12" s="65"/>
      <c r="B12" s="165"/>
      <c r="C12" s="165"/>
      <c r="D12" s="65"/>
      <c r="E12" s="66"/>
    </row>
    <row r="13" spans="1:5">
      <c r="A13" s="65"/>
      <c r="B13" s="165"/>
      <c r="C13" s="165"/>
      <c r="D13" s="65"/>
      <c r="E13" s="66"/>
    </row>
    <row r="14" spans="1:5">
      <c r="A14" s="65"/>
      <c r="B14" s="165"/>
      <c r="C14" s="165"/>
      <c r="D14" s="65"/>
      <c r="E14" s="66"/>
    </row>
  </sheetData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2:E2"/>
    <mergeCell ref="A3:E3"/>
    <mergeCell ref="B4:C4"/>
    <mergeCell ref="B5:C5"/>
    <mergeCell ref="B6:C6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29" sqref="F29"/>
    </sheetView>
  </sheetViews>
  <sheetFormatPr defaultRowHeight="14"/>
  <cols>
    <col min="2" max="2" width="15.453125" customWidth="1"/>
    <col min="3" max="3" width="12.90625" customWidth="1"/>
    <col min="5" max="5" width="8.08984375" customWidth="1"/>
    <col min="6" max="6" width="88.36328125" customWidth="1"/>
    <col min="8" max="8" width="28.08984375" customWidth="1"/>
  </cols>
  <sheetData>
    <row r="1" spans="1:8" ht="19.5" customHeight="1">
      <c r="A1" s="57" t="s">
        <v>137</v>
      </c>
    </row>
    <row r="2" spans="1:8" ht="21">
      <c r="A2" s="154" t="s">
        <v>124</v>
      </c>
      <c r="B2" s="154"/>
      <c r="C2" s="154"/>
      <c r="D2" s="154"/>
      <c r="E2" s="154"/>
      <c r="F2" s="154"/>
      <c r="G2" s="154"/>
      <c r="H2" s="154"/>
    </row>
    <row r="3" spans="1:8">
      <c r="A3" s="60"/>
      <c r="B3" s="60"/>
      <c r="D3" s="61"/>
      <c r="E3" s="61"/>
      <c r="F3" s="61"/>
      <c r="G3" s="61" t="s">
        <v>0</v>
      </c>
      <c r="H3" s="61"/>
    </row>
    <row r="4" spans="1:8" ht="39">
      <c r="A4" s="13" t="s">
        <v>119</v>
      </c>
      <c r="B4" s="13" t="s">
        <v>120</v>
      </c>
      <c r="C4" s="13" t="s">
        <v>121</v>
      </c>
      <c r="D4" s="13" t="s">
        <v>86</v>
      </c>
      <c r="E4" s="13" t="s">
        <v>126</v>
      </c>
      <c r="F4" s="13" t="s">
        <v>88</v>
      </c>
      <c r="G4" s="13" t="s">
        <v>122</v>
      </c>
      <c r="H4" s="13" t="s">
        <v>123</v>
      </c>
    </row>
    <row r="5" spans="1:8" s="88" customFormat="1">
      <c r="A5" s="58">
        <v>255005</v>
      </c>
      <c r="B5" s="58" t="s">
        <v>339</v>
      </c>
      <c r="C5" s="110" t="s">
        <v>143</v>
      </c>
      <c r="D5" s="109" t="s">
        <v>317</v>
      </c>
      <c r="E5" s="109">
        <v>30299</v>
      </c>
      <c r="F5" s="109" t="s">
        <v>347</v>
      </c>
      <c r="G5" s="103">
        <v>1304020</v>
      </c>
      <c r="H5" s="111" t="s">
        <v>344</v>
      </c>
    </row>
    <row r="6" spans="1:8" s="88" customFormat="1">
      <c r="A6" s="58">
        <v>255005</v>
      </c>
      <c r="B6" s="58" t="s">
        <v>339</v>
      </c>
      <c r="C6" s="110" t="s">
        <v>143</v>
      </c>
      <c r="D6" s="109" t="s">
        <v>317</v>
      </c>
      <c r="E6" s="109">
        <v>30299</v>
      </c>
      <c r="F6" s="109" t="s">
        <v>346</v>
      </c>
      <c r="G6" s="103">
        <v>1000000</v>
      </c>
      <c r="H6" s="86" t="s">
        <v>343</v>
      </c>
    </row>
    <row r="7" spans="1:8" s="88" customFormat="1">
      <c r="A7" s="58">
        <v>255005</v>
      </c>
      <c r="B7" s="58" t="s">
        <v>339</v>
      </c>
      <c r="C7" s="110" t="s">
        <v>143</v>
      </c>
      <c r="D7" s="109" t="s">
        <v>317</v>
      </c>
      <c r="E7" s="109">
        <v>30299</v>
      </c>
      <c r="F7" s="109" t="s">
        <v>348</v>
      </c>
      <c r="G7" s="103">
        <v>2880000</v>
      </c>
      <c r="H7" s="86" t="s">
        <v>343</v>
      </c>
    </row>
    <row r="8" spans="1:8" s="88" customFormat="1">
      <c r="A8" s="58">
        <v>255005</v>
      </c>
      <c r="B8" s="58" t="s">
        <v>339</v>
      </c>
      <c r="C8" s="58" t="s">
        <v>145</v>
      </c>
      <c r="D8" s="58" t="s">
        <v>338</v>
      </c>
      <c r="E8" s="59">
        <v>30308</v>
      </c>
      <c r="F8" s="58" t="s">
        <v>331</v>
      </c>
      <c r="G8" s="103">
        <v>1800</v>
      </c>
      <c r="H8" s="58" t="s">
        <v>337</v>
      </c>
    </row>
    <row r="9" spans="1:8" s="88" customFormat="1">
      <c r="A9" s="58">
        <v>255005</v>
      </c>
      <c r="B9" s="58" t="s">
        <v>339</v>
      </c>
      <c r="C9" s="58" t="s">
        <v>145</v>
      </c>
      <c r="D9" s="58" t="s">
        <v>338</v>
      </c>
      <c r="E9" s="59">
        <v>30308</v>
      </c>
      <c r="F9" s="58" t="s">
        <v>332</v>
      </c>
      <c r="G9" s="103">
        <v>3600</v>
      </c>
      <c r="H9" s="58" t="s">
        <v>337</v>
      </c>
    </row>
    <row r="10" spans="1:8" s="88" customFormat="1">
      <c r="A10" s="58">
        <v>255005</v>
      </c>
      <c r="B10" s="58" t="s">
        <v>339</v>
      </c>
      <c r="C10" s="58" t="s">
        <v>145</v>
      </c>
      <c r="D10" s="58" t="s">
        <v>338</v>
      </c>
      <c r="E10" s="59">
        <v>30308</v>
      </c>
      <c r="F10" s="58" t="s">
        <v>333</v>
      </c>
      <c r="G10" s="103">
        <v>15300</v>
      </c>
      <c r="H10" s="58" t="s">
        <v>337</v>
      </c>
    </row>
    <row r="11" spans="1:8" s="88" customFormat="1">
      <c r="A11" s="58">
        <v>255005</v>
      </c>
      <c r="B11" s="58" t="s">
        <v>339</v>
      </c>
      <c r="C11" s="58" t="s">
        <v>145</v>
      </c>
      <c r="D11" s="58" t="s">
        <v>317</v>
      </c>
      <c r="E11" s="59">
        <v>30299</v>
      </c>
      <c r="F11" s="58" t="s">
        <v>334</v>
      </c>
      <c r="G11" s="103">
        <v>662500</v>
      </c>
      <c r="H11" s="58" t="s">
        <v>345</v>
      </c>
    </row>
    <row r="12" spans="1:8" s="88" customFormat="1">
      <c r="A12" s="58">
        <v>255005</v>
      </c>
      <c r="B12" s="58" t="s">
        <v>339</v>
      </c>
      <c r="C12" s="58" t="s">
        <v>145</v>
      </c>
      <c r="D12" s="58" t="s">
        <v>338</v>
      </c>
      <c r="E12" s="59">
        <v>30308</v>
      </c>
      <c r="F12" s="58" t="s">
        <v>332</v>
      </c>
      <c r="G12" s="103">
        <v>8400</v>
      </c>
      <c r="H12" s="58" t="s">
        <v>337</v>
      </c>
    </row>
    <row r="13" spans="1:8" s="88" customFormat="1">
      <c r="A13" s="58">
        <v>255005</v>
      </c>
      <c r="B13" s="58" t="s">
        <v>339</v>
      </c>
      <c r="C13" s="58" t="s">
        <v>145</v>
      </c>
      <c r="D13" s="58" t="s">
        <v>338</v>
      </c>
      <c r="E13" s="59">
        <v>30308</v>
      </c>
      <c r="F13" s="58" t="s">
        <v>335</v>
      </c>
      <c r="G13" s="103">
        <v>19100</v>
      </c>
      <c r="H13" s="58" t="s">
        <v>337</v>
      </c>
    </row>
    <row r="14" spans="1:8" s="88" customFormat="1">
      <c r="A14" s="58">
        <v>255005</v>
      </c>
      <c r="B14" s="58" t="s">
        <v>339</v>
      </c>
      <c r="C14" s="58" t="s">
        <v>145</v>
      </c>
      <c r="D14" s="58" t="s">
        <v>338</v>
      </c>
      <c r="E14" s="59">
        <v>30308</v>
      </c>
      <c r="F14" s="58" t="s">
        <v>336</v>
      </c>
      <c r="G14" s="103">
        <v>2700</v>
      </c>
      <c r="H14" s="58" t="s">
        <v>337</v>
      </c>
    </row>
    <row r="15" spans="1:8">
      <c r="A15" s="58"/>
      <c r="B15" s="58"/>
      <c r="C15" s="62" t="s">
        <v>125</v>
      </c>
      <c r="D15" s="58"/>
      <c r="E15" s="59"/>
      <c r="F15" s="58"/>
      <c r="G15" s="103">
        <f>SUM(G5:G14)</f>
        <v>5897420</v>
      </c>
      <c r="H15" s="86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PC</cp:lastModifiedBy>
  <cp:lastPrinted>2021-01-26T05:45:14Z</cp:lastPrinted>
  <dcterms:created xsi:type="dcterms:W3CDTF">2018-01-25T05:48:18Z</dcterms:created>
  <dcterms:modified xsi:type="dcterms:W3CDTF">2021-02-01T07:11:34Z</dcterms:modified>
</cp:coreProperties>
</file>